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18330" windowHeight="12210" activeTab="7"/>
  </bookViews>
  <sheets>
    <sheet name="I.2.1-3" sheetId="1" r:id="rId1"/>
    <sheet name="1.2.4-8" sheetId="2" r:id="rId2"/>
    <sheet name="I.2." sheetId="3" state="hidden" r:id="rId3"/>
    <sheet name="I.3." sheetId="4" state="hidden" r:id="rId4"/>
    <sheet name="Arkusz3" sheetId="5" state="hidden" r:id="rId5"/>
    <sheet name="I.3" sheetId="6" r:id="rId6"/>
    <sheet name="I.4 ." sheetId="7" r:id="rId7"/>
    <sheet name="I.5" sheetId="8" r:id="rId8"/>
    <sheet name="II.1." sheetId="9" state="hidden" r:id="rId9"/>
    <sheet name="II.1" sheetId="10" r:id="rId10"/>
    <sheet name="III.1.1-3" sheetId="11" r:id="rId11"/>
    <sheet name="III.1.4-7" sheetId="12" r:id="rId12"/>
    <sheet name="III.2. " sheetId="13" state="hidden" r:id="rId13"/>
    <sheet name="IV.1." sheetId="14" state="hidden" r:id="rId14"/>
    <sheet name="I.4" sheetId="15" state="hidden" r:id="rId15"/>
    <sheet name="III.1.8" sheetId="16" r:id="rId16"/>
    <sheet name="III.2" sheetId="17" r:id="rId17"/>
    <sheet name="IV.1" sheetId="18" r:id="rId18"/>
  </sheets>
  <definedNames/>
  <calcPr fullCalcOnLoad="1"/>
</workbook>
</file>

<file path=xl/sharedStrings.xml><?xml version="1.0" encoding="utf-8"?>
<sst xmlns="http://schemas.openxmlformats.org/spreadsheetml/2006/main" count="1314" uniqueCount="352">
  <si>
    <t>KŚT</t>
  </si>
  <si>
    <t>Nazwa środka trwałego</t>
  </si>
  <si>
    <t>Budynki biurowe</t>
  </si>
  <si>
    <t>Inne budynki niemieszkalne</t>
  </si>
  <si>
    <t>Melioracje szczegółowe</t>
  </si>
  <si>
    <t>Kotły grzejne wodne</t>
  </si>
  <si>
    <t>Zespoły komputerowe</t>
  </si>
  <si>
    <t>Samochody specjalne</t>
  </si>
  <si>
    <t>Kioski, budki, baraki, domki campingowe itp.</t>
  </si>
  <si>
    <t>Razem środki trwałe:</t>
  </si>
  <si>
    <t>Wartości niematerialne i prawne</t>
  </si>
  <si>
    <t>Razem KŚT:</t>
  </si>
  <si>
    <t>Wyszczególnienie środków trwałych</t>
  </si>
  <si>
    <t>Różnica (zmniejszenia-zwiększenia +)</t>
  </si>
  <si>
    <t>I. Rzeczowe i zrównane z nimi składniki majątku trwałego</t>
  </si>
  <si>
    <t>I.2. Budynki i budowle</t>
  </si>
  <si>
    <t>I.3. Urządzenia techniczne, maszyny, wyposażenie produkcyjne, handlowe</t>
  </si>
  <si>
    <t>I.4. Środki transportu</t>
  </si>
  <si>
    <t>I.6. Inwestycje rozpoczęte</t>
  </si>
  <si>
    <t>III. Finansowe składniki majątku trwałego</t>
  </si>
  <si>
    <t>III.1. Długoterminowe papiery wartościowe</t>
  </si>
  <si>
    <t>III.2. Inne składniki finansowe</t>
  </si>
  <si>
    <t>OGÓŁEM I+II+III</t>
  </si>
  <si>
    <t>Jednostka do której przekazano środki trwałe w nieodpłatne użytkowanie/Nazwa środka trwałego</t>
  </si>
  <si>
    <t>Rok przekazania</t>
  </si>
  <si>
    <t>Wartość początkowa środka trwałego</t>
  </si>
  <si>
    <t>1.</t>
  </si>
  <si>
    <t>3.</t>
  </si>
  <si>
    <t>VI.</t>
  </si>
  <si>
    <t>Miejski Ośrodek Pomocy Społecznej</t>
  </si>
  <si>
    <t>RAZEM</t>
  </si>
  <si>
    <t xml:space="preserve">Umorzenie </t>
  </si>
  <si>
    <t>Razem środki trwałe
 i wartości niematerialne i prawne</t>
  </si>
  <si>
    <t>020</t>
  </si>
  <si>
    <t xml:space="preserve">Rurociągi sieci rozdzielczej oraz linie kablowe </t>
  </si>
  <si>
    <t>Budynki służby zdrowia</t>
  </si>
  <si>
    <t xml:space="preserve">Autostrady, drogi ekspresowe, ulice i drogi </t>
  </si>
  <si>
    <t>Sprzęt medyczny</t>
  </si>
  <si>
    <t>Narzędzia, przyrządy, ruchomości i wypos. poz.</t>
  </si>
  <si>
    <t xml:space="preserve">Sporządził : Małgorzata Kleszcz </t>
  </si>
  <si>
    <t>016</t>
  </si>
  <si>
    <t>Łącznie</t>
  </si>
  <si>
    <t>Dobra kultury</t>
  </si>
  <si>
    <t>Umorzenie na dzień 31.12.2011 r.</t>
  </si>
  <si>
    <t>Dane dotyczące przysługujących Gminie Sławków praw własności na dzień 31.12.2011 rok</t>
  </si>
  <si>
    <t>Grunt</t>
  </si>
  <si>
    <t>nieruchomość</t>
  </si>
  <si>
    <t>Sporządził: Żmija Elżbieta</t>
  </si>
  <si>
    <t>I.1.Grunty i tereny - bez zmian</t>
  </si>
  <si>
    <t xml:space="preserve">Zespoły komputerowe </t>
  </si>
  <si>
    <r>
      <t>Środki trwałe będące własnością gminy - przekazane w trwały zarząd MOPS Sławków</t>
    </r>
    <r>
      <rPr>
        <b/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 xml:space="preserve"> wg. stanu na dzień 31.12.2011 rok</t>
    </r>
  </si>
  <si>
    <t>Budynki oświaty, nauki i kultury oraz budynki sportowe</t>
  </si>
  <si>
    <t>Autostrady, drogi ekspresowe, ulice i drogi pozostałe</t>
  </si>
  <si>
    <t>Wyposażenie kin, teatrów i innych placówek kulturalno – oświatowych</t>
  </si>
  <si>
    <t>Narzędzia, przyrządy, ruchomości i wyposażenie poz.</t>
  </si>
  <si>
    <t>013</t>
  </si>
  <si>
    <t>Środki trwałe amortyzowane jednorazowe</t>
  </si>
  <si>
    <t>014</t>
  </si>
  <si>
    <t>Zbiory biblioteczne</t>
  </si>
  <si>
    <t>Inne tereny zabudowane</t>
  </si>
  <si>
    <t>Budynki przemysłowe</t>
  </si>
  <si>
    <t>Budynki transportu i łączności</t>
  </si>
  <si>
    <t>Rurociągi i linie telekomunikacyjne oraz linie elektroenergetyczne i przesyłowe</t>
  </si>
  <si>
    <t>Obiekty inżynierii lądowej i wodnej pozostałe, gdzie indziej nie sklasyfikowane</t>
  </si>
  <si>
    <t>Kotły grzewcze</t>
  </si>
  <si>
    <t>Pozostałe turbozespoły i zespoły pradotwórcze</t>
  </si>
  <si>
    <t>Maszyny do robót ziemnych i fundamentowych</t>
  </si>
  <si>
    <t>Maszyny do robót drogowych</t>
  </si>
  <si>
    <t>Zbiorniki naziemne z tworzyw naturalnych i sztucznych</t>
  </si>
  <si>
    <t>Przenośniki ogólnego zastosowania</t>
  </si>
  <si>
    <t>Samochody ciężarowe</t>
  </si>
  <si>
    <t>Ciągniki</t>
  </si>
  <si>
    <t>Naczepy</t>
  </si>
  <si>
    <t>Przyczepy</t>
  </si>
  <si>
    <t>Pozostałe środki transportu</t>
  </si>
  <si>
    <t>Miejski Ośrodek Kultury</t>
  </si>
  <si>
    <t>Miejska Biblioteka Publiczna</t>
  </si>
  <si>
    <t>Ochotnicza Straż Pożarna</t>
  </si>
  <si>
    <t>Miejski Zakład Wodociagów i Kanalizacji</t>
  </si>
  <si>
    <t>Samodzielny Publiczny Zakład Opieki Zdrowotnej</t>
  </si>
  <si>
    <t xml:space="preserve">II. Wartości niematerialne i prawne </t>
  </si>
  <si>
    <t>Załącznik nr III.1.4</t>
  </si>
  <si>
    <t>Załącznik nr III.1.5</t>
  </si>
  <si>
    <t>Obiekty inż..ląd.i wodn.pozost.,gdzie indziej…</t>
  </si>
  <si>
    <t>Pozostałe turbozesp.i zesp.prądotw.</t>
  </si>
  <si>
    <t>Zbiorniki naziemne z tworzyw sztucz.i natur.</t>
  </si>
  <si>
    <t>Załącznik nr III.1.6</t>
  </si>
  <si>
    <t>Załącznik nr III.1.7</t>
  </si>
  <si>
    <t xml:space="preserve">I.5. Inne środki trwałe </t>
  </si>
  <si>
    <t>I.5. Inne środki trwałe</t>
  </si>
  <si>
    <t>Załącznik nr I.5.4</t>
  </si>
  <si>
    <t>Załącznik nr I.5.5</t>
  </si>
  <si>
    <t>Załącznik nr I.5.6</t>
  </si>
  <si>
    <t>Załącznik nr I.5.7</t>
  </si>
  <si>
    <t>Miejski Zarząd Budynków Komunalnych</t>
  </si>
  <si>
    <t xml:space="preserve">Gminy Sławków </t>
  </si>
  <si>
    <t>Zalącznik nr I.2.4</t>
  </si>
  <si>
    <t>Zalącznik nr I.2.5</t>
  </si>
  <si>
    <t>Zalącznik nr I.2.6</t>
  </si>
  <si>
    <t>Zalącznik nr I.2.7</t>
  </si>
  <si>
    <t>Budynki oświaty, nauki i kultury, sportowe</t>
  </si>
  <si>
    <t>Pozostałe urządzenia telef. i radiotechniczne</t>
  </si>
  <si>
    <t>Pozostałe urządzenia telef.- i radiotechniczne</t>
  </si>
  <si>
    <t>Załącznik nr I.2.8</t>
  </si>
  <si>
    <t>Miejskie Przedszkole</t>
  </si>
  <si>
    <t>Budynki transportu i łącznosci</t>
  </si>
  <si>
    <t>Budynki mieszkalne</t>
  </si>
  <si>
    <t>Rurociągi i linie telekomunikacyjne</t>
  </si>
  <si>
    <t>Budowle sportowe i rekreacyjne</t>
  </si>
  <si>
    <t>Obiekty inżynierii ladowej i wodnej</t>
  </si>
  <si>
    <t xml:space="preserve">Zespoły elektroenergetyczne z silnikami spalinowymi </t>
  </si>
  <si>
    <t>Pozostałe turbozespołu i zespoły prądotwórcze</t>
  </si>
  <si>
    <t>Maszyny do robó ziemnych</t>
  </si>
  <si>
    <t>Urządzenia elektroakustyczne i elektrowizyjne</t>
  </si>
  <si>
    <t>Urządzenia alarmowe i sygnalizacyjne</t>
  </si>
  <si>
    <t>Urządzenia telefoniczne</t>
  </si>
  <si>
    <t>Pozostałe urządzenia telef.i radiotechniczne</t>
  </si>
  <si>
    <t xml:space="preserve">Pozostałe urządzenia nieprzemysłowe </t>
  </si>
  <si>
    <t>Wyposażenie techniczne dla prac biurowych</t>
  </si>
  <si>
    <t>Wyposażenie kin, teatrów itp.</t>
  </si>
  <si>
    <t>Załącznik nr I.3.1</t>
  </si>
  <si>
    <t>Podział klasyfikacji gruntów</t>
  </si>
  <si>
    <t>Powierzchnia w metrach
kwadratowych</t>
  </si>
  <si>
    <t>Wartość 
księgowa</t>
  </si>
  <si>
    <t>010</t>
  </si>
  <si>
    <t>Grunty orne</t>
  </si>
  <si>
    <t>011</t>
  </si>
  <si>
    <t>Sady</t>
  </si>
  <si>
    <t>012</t>
  </si>
  <si>
    <t>Łąki trwałe</t>
  </si>
  <si>
    <t>Pastwiska trwałe</t>
  </si>
  <si>
    <t>Lasy</t>
  </si>
  <si>
    <t>021</t>
  </si>
  <si>
    <t>Grunty zadrzewione, zakrzewione</t>
  </si>
  <si>
    <t>030</t>
  </si>
  <si>
    <t>Tereny mieszkaniowe</t>
  </si>
  <si>
    <t>031</t>
  </si>
  <si>
    <t>Tereny przemysłowe</t>
  </si>
  <si>
    <t>032</t>
  </si>
  <si>
    <t>Tereny zabudowane inne</t>
  </si>
  <si>
    <t>033</t>
  </si>
  <si>
    <t>Zurbanizowane tereny niezabudowane</t>
  </si>
  <si>
    <t>034</t>
  </si>
  <si>
    <t>Tereny rekreacyjno - wypoczynkowe</t>
  </si>
  <si>
    <t>036</t>
  </si>
  <si>
    <t>Tereny komunikacyjne</t>
  </si>
  <si>
    <t>050</t>
  </si>
  <si>
    <t>Tereny różne</t>
  </si>
  <si>
    <t>060</t>
  </si>
  <si>
    <t>Nieużytki</t>
  </si>
  <si>
    <t>070</t>
  </si>
  <si>
    <t>Wody</t>
  </si>
  <si>
    <t>Razem grunty Miasta Sławków</t>
  </si>
  <si>
    <t>w tym grunty oddane w wieczyste użytkowanie</t>
  </si>
  <si>
    <t>x</t>
  </si>
  <si>
    <t>Grunty oddane w trwały zarząd</t>
  </si>
  <si>
    <t>Załącznik nr I.3.2</t>
  </si>
  <si>
    <t>Wykaz jednostek organizacyjnych</t>
  </si>
  <si>
    <t>Miejski Zespół Oświaty</t>
  </si>
  <si>
    <t>Szkoła Podstawowa</t>
  </si>
  <si>
    <t>Zespół Szkół</t>
  </si>
  <si>
    <t>Miejski Zakład Wodociągów i Kanalizacji</t>
  </si>
  <si>
    <t>Miajski Zarząd Budynków Komunalnych</t>
  </si>
  <si>
    <t>Wykaz jednostek orgnizacyjnych gminy</t>
  </si>
  <si>
    <t>Razem grunty Gminy Sławków</t>
  </si>
  <si>
    <t>Załącznik nr I.4.1</t>
  </si>
  <si>
    <t>Jednostka, do której przekazano środki trwałe w trwały zarząd</t>
  </si>
  <si>
    <t>I.</t>
  </si>
  <si>
    <t>Budynek murowany</t>
  </si>
  <si>
    <t>2.</t>
  </si>
  <si>
    <t>Grunty</t>
  </si>
  <si>
    <t>II.</t>
  </si>
  <si>
    <t xml:space="preserve">Zespół Szkół </t>
  </si>
  <si>
    <t>Budynek dydaktyczny - segment A</t>
  </si>
  <si>
    <t>Budynek administracyjno-socjalny</t>
  </si>
  <si>
    <t>Mała sala gimnastyczna</t>
  </si>
  <si>
    <t>4.</t>
  </si>
  <si>
    <t>Hala sportowa</t>
  </si>
  <si>
    <t>5.</t>
  </si>
  <si>
    <t>Zespół boisk sport.</t>
  </si>
  <si>
    <t>6.</t>
  </si>
  <si>
    <t>III.</t>
  </si>
  <si>
    <t>IV.</t>
  </si>
  <si>
    <t>Pomieszczenia w Seg.C</t>
  </si>
  <si>
    <t>V.</t>
  </si>
  <si>
    <t>Miejski Zakład Wodociągów i Kanalizacji w Sławkowie</t>
  </si>
  <si>
    <t xml:space="preserve">Grunty </t>
  </si>
  <si>
    <t>Budynek chlorowni</t>
  </si>
  <si>
    <t>Budynek biurowo-socjalny z przepompownią</t>
  </si>
  <si>
    <t>Budynek</t>
  </si>
  <si>
    <t>VII.</t>
  </si>
  <si>
    <t xml:space="preserve">Budynek ul.Łosińska 1 </t>
  </si>
  <si>
    <t>Załącznik nr I.5.1</t>
  </si>
  <si>
    <t>Urząd Miasta Sławków</t>
  </si>
  <si>
    <t>I.1.Grunty i tereny</t>
  </si>
  <si>
    <t>w tym dobra kultury ***</t>
  </si>
  <si>
    <t>II. Wartości niematerialne i prawne</t>
  </si>
  <si>
    <t>Załącznik nr I.5.2</t>
  </si>
  <si>
    <t>Załącznik nr I.5.3</t>
  </si>
  <si>
    <t>Załącznik nr II.1.1</t>
  </si>
  <si>
    <t>Lp.</t>
  </si>
  <si>
    <t>Wyszczególnienie</t>
  </si>
  <si>
    <t>Wysokość udziałów</t>
  </si>
  <si>
    <t>Wartość udziałów w częściach wspólnych i gruncie</t>
  </si>
  <si>
    <t>Wartość lokali</t>
  </si>
  <si>
    <t>Budynek ul. PCK 11</t>
  </si>
  <si>
    <t>Budynek ul. Jagiellońska 33</t>
  </si>
  <si>
    <t>Budynek ul. Jagiellońska 31</t>
  </si>
  <si>
    <t>Budynek ul.PCK 3a</t>
  </si>
  <si>
    <t>Budynek ul. Michałów 2</t>
  </si>
  <si>
    <t>Budynek ul. Michałów 4</t>
  </si>
  <si>
    <t>Budynek ul. Michałów 3</t>
  </si>
  <si>
    <t>Budynke ul. PCK 7</t>
  </si>
  <si>
    <t>Budynek ul. PCK 7a</t>
  </si>
  <si>
    <t>Budynek ul. PCK 15</t>
  </si>
  <si>
    <t>Budynke ul. PCK 15a</t>
  </si>
  <si>
    <t>Budynek ul. PCK 17</t>
  </si>
  <si>
    <t>Budynke ul. PCK 21</t>
  </si>
  <si>
    <t>OGÓŁEM</t>
  </si>
  <si>
    <t>Załącznik nr III.1.1</t>
  </si>
  <si>
    <t>Budynki oswiaty, nauki i kultury, sportowe</t>
  </si>
  <si>
    <t>Zespoły elektroenergetyczne z silnikami spali.</t>
  </si>
  <si>
    <t xml:space="preserve">Pozostałe urządzenia  nieprzemysłowe </t>
  </si>
  <si>
    <t>Załącznik nr III.1.2</t>
  </si>
  <si>
    <t xml:space="preserve">Rurociągi sieci rozdzielczej oraz inne </t>
  </si>
  <si>
    <t>Kotły grzejne, wodne</t>
  </si>
  <si>
    <t>Załącznik nr III.1.3</t>
  </si>
  <si>
    <t>Załącznik nr III.1.8</t>
  </si>
  <si>
    <t>UM Sławkow</t>
  </si>
  <si>
    <t>MZO</t>
  </si>
  <si>
    <t>Szkoła P.</t>
  </si>
  <si>
    <t>ZS</t>
  </si>
  <si>
    <t>MOPS</t>
  </si>
  <si>
    <t>MZBK</t>
  </si>
  <si>
    <t>MZWiK</t>
  </si>
  <si>
    <t>MOK</t>
  </si>
  <si>
    <t>Biblioteka</t>
  </si>
  <si>
    <t>SP ZOZ</t>
  </si>
  <si>
    <t>OSP</t>
  </si>
  <si>
    <t>Łącznie Gmina Sławków</t>
  </si>
  <si>
    <t>Budynki transportu i łaczności</t>
  </si>
  <si>
    <t>Obiekty inż. ladowej i wodnej</t>
  </si>
  <si>
    <t>Zespoły elektroenergetyczne z silnikami spal.</t>
  </si>
  <si>
    <t>Pozostałe turbozespoły i zespoły prądotwórcze</t>
  </si>
  <si>
    <t>Maszyny do robót ziemnych</t>
  </si>
  <si>
    <t>Zbiorniki naziemne z tworzyw sztucznych</t>
  </si>
  <si>
    <t>Wyposażenie kin, teatrów i innych pl. kulturalnych</t>
  </si>
  <si>
    <t>Załącznik nr III.2.1</t>
  </si>
  <si>
    <t>Powierzchnia w
metrach
kwadratowych</t>
  </si>
  <si>
    <t>Powierzchnia            w metrach
kwadratowych</t>
  </si>
  <si>
    <t>Zmiany                 w powierzchni</t>
  </si>
  <si>
    <t>Zmiany                    w wartości
księgowej</t>
  </si>
  <si>
    <t>Razem gruty</t>
  </si>
  <si>
    <t>Załącznik nr III.2.2</t>
  </si>
  <si>
    <t>Razem grunty</t>
  </si>
  <si>
    <t>Wykaz jednostek organizacyjnych Gminy Sławków</t>
  </si>
  <si>
    <t>Razem gruty Gminy Sławków</t>
  </si>
  <si>
    <t>Załącznik nr IV.1.1</t>
  </si>
  <si>
    <t>Źródło dochodów</t>
  </si>
  <si>
    <t>01.01.2009 -31.12.2009</t>
  </si>
  <si>
    <t>Wpływ z opłat za zarząd, użytkowanie i użytkowanie wieczyste nieruchomości (dochody bieżące) - 70005/0470</t>
  </si>
  <si>
    <t>Dochody z najmu i dzierżawy składników majatkowych - czynsze użytkowe i mieszkaniowe (dochody bieżące) - 70004/0750</t>
  </si>
  <si>
    <t>Dochody z najmu i dzierżawy gruntu (dochody bieżące) - 70005/0750</t>
  </si>
  <si>
    <t>Wpływy z tytułu przekształcenia prawa użytkowania wieczystego przysługującego osobom fizycznym w prawo własności (dochody majątkowe) - 70005/0760</t>
  </si>
  <si>
    <t>Wpłaty z tytułu odpłatnego nabycia prawa własności oraz prawa użytkowania wieczystego nieruchomości (dochody majątkowe) - 70005/0770</t>
  </si>
  <si>
    <t>7.</t>
  </si>
  <si>
    <t>Załącznik nr I.2.1</t>
  </si>
  <si>
    <t>Razem środki trwałe 
 i wartości niematerialne i prawne</t>
  </si>
  <si>
    <t>Załącznik nr I.2.2</t>
  </si>
  <si>
    <t>Załącznik nr I.2.3</t>
  </si>
  <si>
    <t>Urzadzenia elektroakustyczne i elektrowizyjne</t>
  </si>
  <si>
    <t>Wartość środka trwałego na dzień 31.12.2012</t>
  </si>
  <si>
    <t>Wartość netto środka trwałego na 31.12.2012</t>
  </si>
  <si>
    <t>Wartość początkowa środka trwałego na dzień 01.01.2012</t>
  </si>
  <si>
    <t>Stan na 31.12.2012 r.</t>
  </si>
  <si>
    <t>Stan na dzień 31.12.2012 r.</t>
  </si>
  <si>
    <t>Wartość  środka trwałego na 31.12.2012</t>
  </si>
  <si>
    <t>Umorzenie na 31.12.2012</t>
  </si>
  <si>
    <t>Urządzenia teletransmisji</t>
  </si>
  <si>
    <t>UM Sławków</t>
  </si>
  <si>
    <t>Struktura oraz zmiany majątku Gminy Sławków uwzgledniają aktualną metodykę ujmowania poszczególnych grup środków trwałych.</t>
  </si>
  <si>
    <t>Informacja o stanie mienia komunalnego Miejskiego Zarządu Budynków Komunalnych  na dzień 31.12.2012 rok.</t>
  </si>
  <si>
    <t>Wpływy z różnych dochodów - bezumowne korzystanie z gruntu, renta planistyczna (dochody bieżące) - 70005/0970</t>
  </si>
  <si>
    <t>8.</t>
  </si>
  <si>
    <t>Wpłaty z tytułu odpłatnego nabycia prawa własności gruntu (dochody majatkowe) - 01095/0770</t>
  </si>
  <si>
    <t>Pozostałe dochody z tytułu gospodarowania mieniem komunalnym (dochody bieżące) - 70005/0920, 70004/0830, 70004/0920, 70004/0970</t>
  </si>
  <si>
    <t xml:space="preserve">Urząd Miasta </t>
  </si>
  <si>
    <t>Informacja o stanie mienia komunalnego Urzędu Miasta Sławkowa na dzień 31.12.2013 rok.</t>
  </si>
  <si>
    <t>Wartość  środka trwałego na dzień 01.01.2013</t>
  </si>
  <si>
    <t>Wartość środka trwałego na dzień 31.12.2013</t>
  </si>
  <si>
    <t>Wartość netto środka trwałego na dzień 31.12.2013</t>
  </si>
  <si>
    <t xml:space="preserve"> Informacja dotycząca własności gruntów komunalnych Urzędu Miasta Sławkowa na dzień 31.12.2013r.</t>
  </si>
  <si>
    <t>Stan na 31.12.2013 r.</t>
  </si>
  <si>
    <t xml:space="preserve"> Informacja dotycząca własności gruntów komunalnych jednostek władających mieniem na dzień 31.12.2013 r. (otrzymane w trwały zarząd)</t>
  </si>
  <si>
    <t xml:space="preserve"> Informacja dotycząca własności gruntów komunalnych Gminy Sławków na dzień 31.12.2013 r. </t>
  </si>
  <si>
    <t>Informacja dotycząca środków trwałych będacych własnoscią Gminy Sławków przekazanych w trwały zarząd na dzień 31.12.2013 r.</t>
  </si>
  <si>
    <r>
      <t xml:space="preserve">Struktura oraz zmiany majątku </t>
    </r>
    <r>
      <rPr>
        <b/>
        <sz val="14"/>
        <color indexed="8"/>
        <rFont val="Tahoma"/>
        <family val="2"/>
      </rPr>
      <t>w okresie 31.12.2012 r. - 31.12.2013 r.</t>
    </r>
  </si>
  <si>
    <t xml:space="preserve">Stan na dzień 31.12.2012 r. </t>
  </si>
  <si>
    <t>Zmiany stanu mienia komunalnego Urzędu Miasta Sławkowa na dzień 31.12.2013 r.</t>
  </si>
  <si>
    <t>Wartość środka trwałego na 31.12.2012</t>
  </si>
  <si>
    <t>Różnica wartości początkowej 2012/2013</t>
  </si>
  <si>
    <t>Wartość  środka trwałego na 31.12.2013</t>
  </si>
  <si>
    <t>Umorzenie na 31.12.2013</t>
  </si>
  <si>
    <t xml:space="preserve">Wartość netto środka trwałego na 31.12.2013 </t>
  </si>
  <si>
    <t xml:space="preserve">Informacja dotycząca zmian własności gruntów jednostek władających mieniem  gminy za okres od 31.12.2012r. do 31.12.2013 r.
</t>
  </si>
  <si>
    <t>2012/2013</t>
  </si>
  <si>
    <t>Informacja dotycząca zmian własności gruntów Gminy Sławków za okres od 31.12.2012 r. do 31.12.2013 r.</t>
  </si>
  <si>
    <t>01.01.2013 - 31.12.2013</t>
  </si>
  <si>
    <r>
      <t xml:space="preserve"> Informacja o stanie mienia komunalnego Miejskiego Ośrodka Pomocy Społecznej</t>
    </r>
    <r>
      <rPr>
        <sz val="12"/>
        <color indexed="10"/>
        <rFont val="Tahoma"/>
        <family val="2"/>
      </rPr>
      <t xml:space="preserve"> </t>
    </r>
    <r>
      <rPr>
        <b/>
        <sz val="12"/>
        <rFont val="Tahoma"/>
        <family val="2"/>
      </rPr>
      <t>na dzień 31.12.2013 rok.</t>
    </r>
  </si>
  <si>
    <t>Wartość środka trwałego na dzień 01.01.2013</t>
  </si>
  <si>
    <t>Wartość trwałego na dzień 31.12.2013</t>
  </si>
  <si>
    <t>Wartość netto środka trwałego na 31.12.2013</t>
  </si>
  <si>
    <t>Struktura oraz zmiany majątku  w okresie 31.12.2012 r. - 31.12.2013 r.</t>
  </si>
  <si>
    <t xml:space="preserve">Stan na dzień 31.12.2012 r.  </t>
  </si>
  <si>
    <t>Stan na dzień 31.12.2013 r.</t>
  </si>
  <si>
    <t>Informacja o stanie mienia komunalnego  Publicznego Zakładu Opieki Zdrowotnej na dzień 31.12.2013 rok.</t>
  </si>
  <si>
    <t>Zmiany stanu mienia komunalnego Samodzielnego Publicznego Zakładu Opieki Zdrowotnej na dzień 31.12.2013 r.</t>
  </si>
  <si>
    <t xml:space="preserve"> Informacja o stanie mienia komunalnego Miejskiej Biblioteki na dzień 31.12.2013 rok.</t>
  </si>
  <si>
    <t xml:space="preserve">Stan na dzień 31.12.2012 r.   </t>
  </si>
  <si>
    <t>Zmiany stanu mienia komunalnego Miejskiej Biblioteki Publicznej na dzień 31.12.2013 r.</t>
  </si>
  <si>
    <t>Zmiany stanu mienia komunalnego Miejskiego Ośrodka Kultury na dzień 31.12.2013 r.</t>
  </si>
  <si>
    <t xml:space="preserve">Stan na dzień 31.12.2013 r. </t>
  </si>
  <si>
    <t xml:space="preserve"> Informacja o stanie mienia komunalnego Miejskiego Ośrodka Kultury na dzień 31.12.2013 rok.</t>
  </si>
  <si>
    <t>Urzadzenia alermowe</t>
  </si>
  <si>
    <t>Urządzenia alermowe i sygnalizacyjne</t>
  </si>
  <si>
    <t>Struktura oraz zmiany majątku okresie 31.12.2012 r. - 31.12.2013 r.</t>
  </si>
  <si>
    <t xml:space="preserve"> Informacja o stanie mienia komunalnego w Miejskim Zespole Oświaty na dzień 31.12.2013rok.</t>
  </si>
  <si>
    <t>Zmiany stanu mienia komunalnego Miejskiego Zespołu Oświaty na dzień 31.12.2013 r.</t>
  </si>
  <si>
    <t xml:space="preserve"> Informacja o stanie mienia komunalnego w Miejskim Przedszkolu  na dzień 31.12.2013 rok.</t>
  </si>
  <si>
    <t xml:space="preserve"> Informacja o stanie mienia komunalnego w Szkole Podstawowej na dzień 31.12.2013rok.</t>
  </si>
  <si>
    <t>Zmiany stanu mienia komunalnego Szkoły Podstawowej na dzień 31.12.2013 r.</t>
  </si>
  <si>
    <t xml:space="preserve"> Informacja o stanie mienia komunalnego w Zespole Szkół na dzień 31.12.2013 rok.</t>
  </si>
  <si>
    <t>Zmiany stanu mienia komunalnego Zespołu Szkół na dzień 31.12.2013 r.</t>
  </si>
  <si>
    <t>Zmiany stanu mienia komunalnego Ochotniczej Straży Pożarnej na dzień 31.12.2013 r.</t>
  </si>
  <si>
    <t xml:space="preserve"> Informacja o stanie mienia komunalnego Ochotniczej Straży Pożarnej na dzień 31.12.2013 rok.</t>
  </si>
  <si>
    <t>Umorzenie na dzień 31.12.2013 r.</t>
  </si>
  <si>
    <t>Wykaz udziałów Gminy  Sławków we Wspólnotach Mieszkaniowych według stanu na 31.12.2013 r.</t>
  </si>
  <si>
    <t>Stan na dzień 31.12.20112 r.</t>
  </si>
  <si>
    <t xml:space="preserve">Stan na dzień 31.12.2012r. </t>
  </si>
  <si>
    <t>Informacja dotycząca zmian własności gruntów komunalnych Urzędu Miasta Sławkowa
za okres od 31.12.2012 r. do 31.12.2013 r.</t>
  </si>
  <si>
    <t>Zmiany stanu mienia komunalnego Miejskiego Ośrodka Pomocy Społecznej na dzień 31.12.2013 r.</t>
  </si>
  <si>
    <t>Wartość netto środka trwałego na 31.12.20112</t>
  </si>
  <si>
    <t>Zmiany stanu mienia komunalnego Miejskiego Zarządu Budynków Komunalnych na dzień 31.12.2013 r.</t>
  </si>
  <si>
    <t>Zmiany stanu mienia komunalnego Miejskiego Przedszkola na dzień 31.12.2013 r.</t>
  </si>
  <si>
    <t>Informacja o stanie mienia komunalnego Miejskiego Zakładu Wodociągów i Kanalizacji na dzień 31.12.2013 rok.</t>
  </si>
  <si>
    <t>Zmiany stanu mienia komunalnego Miejskiego Zakładu Wodociągów na dzień 31.12.2013 r.</t>
  </si>
  <si>
    <t>Informacja o stanie mienia komunalnego Gminy Sławków na dzień 31.12.2013 rok.</t>
  </si>
  <si>
    <t>Wartość początkowa środka trwałego na dzień 01.01.2013</t>
  </si>
  <si>
    <t>Umorzenie na 31.12.20113</t>
  </si>
  <si>
    <t>Róznica na wartości początkowej 2012/2013</t>
  </si>
  <si>
    <t xml:space="preserve"> Zmiany stanu mienia komunalnego Gminy Sławków na dzień 31.12.2013 r.</t>
  </si>
  <si>
    <t xml:space="preserve">Dochody Gminy Sławków z tytułu gospodarowania mieniem komunalnym                   w okresie 01.01.2013 r. - 31.12.2013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</si>
</sst>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%"/>
    <numFmt numFmtId="166" formatCode="#,##0.00\ &quot;zł&quot;"/>
    <numFmt numFmtId="167" formatCode="_-* #,##0.00\ _z_ł_-;\-* #,##0.00\ _z_ł_-;_-* \-??\ _z_ł_-;_-@_-"/>
    <numFmt numFmtId="168" formatCode="0.00000"/>
  </numFmts>
  <fonts count="79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sz val="10"/>
      <color indexed="48"/>
      <name val="Tahoma"/>
      <family val="2"/>
    </font>
    <font>
      <b/>
      <sz val="14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Tahoma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4"/>
      <color theme="1"/>
      <name val="Tahoma"/>
      <family val="2"/>
    </font>
    <font>
      <sz val="10"/>
      <color rgb="FFC00000"/>
      <name val="Tahoma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theme="0"/>
      <name val="Tahoma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28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38" xfId="0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1" fillId="33" borderId="34" xfId="0" applyNumberFormat="1" applyFont="1" applyFill="1" applyBorder="1" applyAlignment="1">
      <alignment horizontal="center" vertical="center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" fontId="1" fillId="33" borderId="3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3" fontId="20" fillId="0" borderId="23" xfId="0" applyNumberFormat="1" applyFont="1" applyBorder="1" applyAlignment="1">
      <alignment/>
    </xf>
    <xf numFmtId="4" fontId="20" fillId="0" borderId="23" xfId="0" applyNumberFormat="1" applyFont="1" applyFill="1" applyBorder="1" applyAlignment="1">
      <alignment/>
    </xf>
    <xf numFmtId="4" fontId="20" fillId="34" borderId="31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" fillId="34" borderId="13" xfId="0" applyFont="1" applyFill="1" applyBorder="1" applyAlignment="1">
      <alignment wrapText="1"/>
    </xf>
    <xf numFmtId="0" fontId="3" fillId="34" borderId="2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34" borderId="2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41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4" fontId="19" fillId="34" borderId="10" xfId="0" applyNumberFormat="1" applyFont="1" applyFill="1" applyBorder="1" applyAlignment="1">
      <alignment/>
    </xf>
    <xf numFmtId="4" fontId="19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33" borderId="25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22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4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167" fontId="1" fillId="36" borderId="10" xfId="4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49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4" fontId="70" fillId="0" borderId="10" xfId="0" applyNumberFormat="1" applyFont="1" applyFill="1" applyBorder="1" applyAlignment="1">
      <alignment/>
    </xf>
    <xf numFmtId="4" fontId="70" fillId="0" borderId="10" xfId="0" applyNumberFormat="1" applyFont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0" fillId="34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14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4" fontId="14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" fontId="22" fillId="35" borderId="10" xfId="0" applyNumberFormat="1" applyFont="1" applyFill="1" applyBorder="1" applyAlignment="1">
      <alignment vertical="center"/>
    </xf>
    <xf numFmtId="4" fontId="14" fillId="35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36" borderId="10" xfId="0" applyNumberFormat="1" applyFont="1" applyFill="1" applyBorder="1" applyAlignment="1">
      <alignment vertical="center"/>
    </xf>
    <xf numFmtId="4" fontId="14" fillId="36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/>
    </xf>
    <xf numFmtId="4" fontId="14" fillId="37" borderId="10" xfId="0" applyNumberFormat="1" applyFont="1" applyFill="1" applyBorder="1" applyAlignment="1">
      <alignment/>
    </xf>
    <xf numFmtId="4" fontId="71" fillId="0" borderId="10" xfId="0" applyNumberFormat="1" applyFont="1" applyFill="1" applyBorder="1" applyAlignment="1">
      <alignment vertical="center"/>
    </xf>
    <xf numFmtId="4" fontId="72" fillId="35" borderId="10" xfId="0" applyNumberFormat="1" applyFont="1" applyFill="1" applyBorder="1" applyAlignment="1">
      <alignment vertical="center"/>
    </xf>
    <xf numFmtId="49" fontId="72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4" fontId="14" fillId="38" borderId="10" xfId="0" applyNumberFormat="1" applyFont="1" applyFill="1" applyBorder="1" applyAlignment="1">
      <alignment/>
    </xf>
    <xf numFmtId="4" fontId="72" fillId="35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" fontId="8" fillId="3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14" fillId="35" borderId="10" xfId="0" applyNumberFormat="1" applyFont="1" applyFill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/>
    </xf>
    <xf numFmtId="4" fontId="71" fillId="39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14" fillId="38" borderId="10" xfId="0" applyFont="1" applyFill="1" applyBorder="1" applyAlignment="1">
      <alignment horizontal="center"/>
    </xf>
    <xf numFmtId="4" fontId="14" fillId="38" borderId="10" xfId="0" applyNumberFormat="1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5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14" fillId="35" borderId="1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1" fillId="39" borderId="0" xfId="0" applyNumberFormat="1" applyFont="1" applyFill="1" applyBorder="1" applyAlignment="1">
      <alignment horizontal="center" vertical="center"/>
    </xf>
    <xf numFmtId="4" fontId="1" fillId="39" borderId="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1" fillId="39" borderId="10" xfId="0" applyNumberFormat="1" applyFont="1" applyFill="1" applyBorder="1" applyAlignment="1">
      <alignment/>
    </xf>
    <xf numFmtId="4" fontId="1" fillId="3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right"/>
    </xf>
    <xf numFmtId="0" fontId="1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right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4" fontId="3" fillId="39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34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vertical="center" wrapText="1"/>
    </xf>
    <xf numFmtId="4" fontId="1" fillId="35" borderId="21" xfId="0" applyNumberFormat="1" applyFont="1" applyFill="1" applyBorder="1" applyAlignment="1">
      <alignment vertical="center"/>
    </xf>
    <xf numFmtId="0" fontId="3" fillId="0" borderId="44" xfId="0" applyFont="1" applyBorder="1" applyAlignment="1">
      <alignment vertical="center" wrapText="1"/>
    </xf>
    <xf numFmtId="4" fontId="3" fillId="39" borderId="10" xfId="0" applyNumberFormat="1" applyFont="1" applyFill="1" applyBorder="1" applyAlignment="1">
      <alignment vertical="center"/>
    </xf>
    <xf numFmtId="4" fontId="70" fillId="39" borderId="45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4" fontId="70" fillId="0" borderId="10" xfId="0" applyNumberFormat="1" applyFont="1" applyFill="1" applyBorder="1" applyAlignment="1">
      <alignment vertical="center"/>
    </xf>
    <xf numFmtId="0" fontId="3" fillId="0" borderId="46" xfId="0" applyFont="1" applyBorder="1" applyAlignment="1">
      <alignment vertical="center" wrapText="1"/>
    </xf>
    <xf numFmtId="4" fontId="70" fillId="0" borderId="45" xfId="0" applyNumberFormat="1" applyFont="1" applyFill="1" applyBorder="1" applyAlignment="1">
      <alignment vertical="center"/>
    </xf>
    <xf numFmtId="4" fontId="70" fillId="0" borderId="23" xfId="0" applyNumberFormat="1" applyFont="1" applyFill="1" applyBorder="1" applyAlignment="1">
      <alignment vertical="center"/>
    </xf>
    <xf numFmtId="0" fontId="1" fillId="35" borderId="31" xfId="0" applyFont="1" applyFill="1" applyBorder="1" applyAlignment="1">
      <alignment vertical="center" wrapText="1"/>
    </xf>
    <xf numFmtId="4" fontId="1" fillId="35" borderId="34" xfId="0" applyNumberFormat="1" applyFont="1" applyFill="1" applyBorder="1" applyAlignment="1">
      <alignment vertical="center"/>
    </xf>
    <xf numFmtId="4" fontId="1" fillId="35" borderId="32" xfId="0" applyNumberFormat="1" applyFont="1" applyFill="1" applyBorder="1" applyAlignment="1">
      <alignment vertical="center"/>
    </xf>
    <xf numFmtId="0" fontId="1" fillId="35" borderId="47" xfId="0" applyFont="1" applyFill="1" applyBorder="1" applyAlignment="1">
      <alignment vertical="center" wrapText="1"/>
    </xf>
    <xf numFmtId="4" fontId="1" fillId="35" borderId="36" xfId="0" applyNumberFormat="1" applyFont="1" applyFill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0" fontId="1" fillId="35" borderId="3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9" fillId="35" borderId="10" xfId="0" applyFont="1" applyFill="1" applyBorder="1" applyAlignment="1">
      <alignment vertical="center" wrapText="1"/>
    </xf>
    <xf numFmtId="4" fontId="69" fillId="35" borderId="10" xfId="0" applyNumberFormat="1" applyFont="1" applyFill="1" applyBorder="1" applyAlignment="1">
      <alignment vertical="center"/>
    </xf>
    <xf numFmtId="0" fontId="73" fillId="0" borderId="0" xfId="0" applyFont="1" applyAlignment="1">
      <alignment wrapText="1"/>
    </xf>
    <xf numFmtId="0" fontId="1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14" fillId="35" borderId="39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43" fontId="14" fillId="35" borderId="32" xfId="42" applyFont="1" applyFill="1" applyBorder="1" applyAlignment="1">
      <alignment horizontal="center" vertical="center" wrapText="1"/>
    </xf>
    <xf numFmtId="43" fontId="14" fillId="35" borderId="42" xfId="42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" fontId="8" fillId="0" borderId="27" xfId="0" applyNumberFormat="1" applyFont="1" applyFill="1" applyBorder="1" applyAlignment="1">
      <alignment vertical="center"/>
    </xf>
    <xf numFmtId="4" fontId="8" fillId="0" borderId="2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/>
    </xf>
    <xf numFmtId="49" fontId="14" fillId="0" borderId="15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vertical="center"/>
    </xf>
    <xf numFmtId="4" fontId="8" fillId="0" borderId="49" xfId="0" applyNumberFormat="1" applyFont="1" applyFill="1" applyBorder="1" applyAlignment="1">
      <alignment vertical="center"/>
    </xf>
    <xf numFmtId="4" fontId="8" fillId="0" borderId="50" xfId="0" applyNumberFormat="1" applyFont="1" applyFill="1" applyBorder="1" applyAlignment="1">
      <alignment/>
    </xf>
    <xf numFmtId="0" fontId="14" fillId="35" borderId="51" xfId="0" applyFont="1" applyFill="1" applyBorder="1" applyAlignment="1">
      <alignment horizontal="center" vertical="center"/>
    </xf>
    <xf numFmtId="4" fontId="14" fillId="35" borderId="52" xfId="0" applyNumberFormat="1" applyFont="1" applyFill="1" applyBorder="1" applyAlignment="1">
      <alignment vertical="center"/>
    </xf>
    <xf numFmtId="4" fontId="14" fillId="35" borderId="51" xfId="0" applyNumberFormat="1" applyFont="1" applyFill="1" applyBorder="1" applyAlignment="1">
      <alignment vertical="center"/>
    </xf>
    <xf numFmtId="4" fontId="14" fillId="35" borderId="53" xfId="0" applyNumberFormat="1" applyFont="1" applyFill="1" applyBorder="1" applyAlignment="1">
      <alignment/>
    </xf>
    <xf numFmtId="49" fontId="72" fillId="0" borderId="54" xfId="0" applyNumberFormat="1" applyFont="1" applyBorder="1" applyAlignment="1">
      <alignment horizontal="center"/>
    </xf>
    <xf numFmtId="0" fontId="4" fillId="38" borderId="33" xfId="0" applyFont="1" applyFill="1" applyBorder="1" applyAlignment="1">
      <alignment/>
    </xf>
    <xf numFmtId="0" fontId="4" fillId="38" borderId="36" xfId="0" applyFont="1" applyFill="1" applyBorder="1" applyAlignment="1">
      <alignment horizontal="center"/>
    </xf>
    <xf numFmtId="4" fontId="14" fillId="38" borderId="36" xfId="0" applyNumberFormat="1" applyFont="1" applyFill="1" applyBorder="1" applyAlignment="1">
      <alignment/>
    </xf>
    <xf numFmtId="4" fontId="14" fillId="38" borderId="37" xfId="0" applyNumberFormat="1" applyFont="1" applyFill="1" applyBorder="1" applyAlignment="1">
      <alignment/>
    </xf>
    <xf numFmtId="4" fontId="22" fillId="35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8" fillId="35" borderId="10" xfId="0" applyFont="1" applyFill="1" applyBorder="1" applyAlignment="1">
      <alignment horizontal="center" vertical="center"/>
    </xf>
    <xf numFmtId="4" fontId="21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textRotation="90" wrapText="1"/>
    </xf>
    <xf numFmtId="0" fontId="72" fillId="35" borderId="10" xfId="0" applyFont="1" applyFill="1" applyBorder="1" applyAlignment="1">
      <alignment horizontal="center" vertical="center" textRotation="90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textRotation="90" wrapText="1"/>
    </xf>
    <xf numFmtId="0" fontId="72" fillId="39" borderId="10" xfId="0" applyFont="1" applyFill="1" applyBorder="1" applyAlignment="1">
      <alignment horizontal="center" vertical="center" textRotation="90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1" fillId="39" borderId="10" xfId="0" applyNumberFormat="1" applyFont="1" applyFill="1" applyBorder="1" applyAlignment="1">
      <alignment vertical="center"/>
    </xf>
    <xf numFmtId="4" fontId="8" fillId="39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horizontal="right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71" fillId="35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39" borderId="10" xfId="0" applyNumberFormat="1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71" fillId="0" borderId="10" xfId="0" applyNumberFormat="1" applyFont="1" applyBorder="1" applyAlignment="1">
      <alignment horizontal="right"/>
    </xf>
    <xf numFmtId="4" fontId="8" fillId="39" borderId="10" xfId="0" applyNumberFormat="1" applyFont="1" applyFill="1" applyBorder="1" applyAlignment="1">
      <alignment vertical="center"/>
    </xf>
    <xf numFmtId="4" fontId="71" fillId="39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 horizontal="right"/>
    </xf>
    <xf numFmtId="0" fontId="69" fillId="35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1" fillId="39" borderId="21" xfId="0" applyFont="1" applyFill="1" applyBorder="1" applyAlignment="1">
      <alignment horizontal="center" vertical="center"/>
    </xf>
    <xf numFmtId="3" fontId="3" fillId="39" borderId="10" xfId="0" applyNumberFormat="1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left" vertical="center" wrapText="1"/>
    </xf>
    <xf numFmtId="4" fontId="70" fillId="39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4" fontId="70" fillId="39" borderId="10" xfId="0" applyNumberFormat="1" applyFont="1" applyFill="1" applyBorder="1" applyAlignment="1">
      <alignment horizontal="center" vertical="center"/>
    </xf>
    <xf numFmtId="0" fontId="74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 horizontal="center" vertical="center" wrapText="1"/>
    </xf>
    <xf numFmtId="4" fontId="1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4" fontId="70" fillId="39" borderId="0" xfId="0" applyNumberFormat="1" applyFont="1" applyFill="1" applyBorder="1" applyAlignment="1">
      <alignment vertical="center"/>
    </xf>
    <xf numFmtId="4" fontId="3" fillId="39" borderId="0" xfId="0" applyNumberFormat="1" applyFont="1" applyFill="1" applyBorder="1" applyAlignment="1">
      <alignment vertical="center"/>
    </xf>
    <xf numFmtId="0" fontId="1" fillId="35" borderId="35" xfId="0" applyFont="1" applyFill="1" applyBorder="1" applyAlignment="1">
      <alignment horizontal="center" vertical="center" wrapText="1"/>
    </xf>
    <xf numFmtId="4" fontId="1" fillId="35" borderId="22" xfId="0" applyNumberFormat="1" applyFont="1" applyFill="1" applyBorder="1" applyAlignment="1">
      <alignment vertical="center"/>
    </xf>
    <xf numFmtId="4" fontId="3" fillId="39" borderId="11" xfId="0" applyNumberFormat="1" applyFont="1" applyFill="1" applyBorder="1" applyAlignment="1">
      <alignment vertical="center"/>
    </xf>
    <xf numFmtId="4" fontId="1" fillId="35" borderId="35" xfId="0" applyNumberFormat="1" applyFont="1" applyFill="1" applyBorder="1" applyAlignment="1">
      <alignment vertical="center"/>
    </xf>
    <xf numFmtId="4" fontId="1" fillId="35" borderId="37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73" fillId="0" borderId="0" xfId="0" applyFont="1" applyAlignment="1">
      <alignment horizontal="center" wrapText="1"/>
    </xf>
    <xf numFmtId="4" fontId="8" fillId="39" borderId="10" xfId="0" applyNumberFormat="1" applyFont="1" applyFill="1" applyBorder="1" applyAlignment="1">
      <alignment/>
    </xf>
    <xf numFmtId="0" fontId="75" fillId="39" borderId="0" xfId="0" applyFont="1" applyFill="1" applyAlignment="1">
      <alignment/>
    </xf>
    <xf numFmtId="4" fontId="20" fillId="39" borderId="10" xfId="0" applyNumberFormat="1" applyFont="1" applyFill="1" applyBorder="1" applyAlignment="1">
      <alignment vertical="center"/>
    </xf>
    <xf numFmtId="0" fontId="76" fillId="39" borderId="0" xfId="0" applyFont="1" applyFill="1" applyAlignment="1">
      <alignment/>
    </xf>
    <xf numFmtId="0" fontId="70" fillId="39" borderId="0" xfId="0" applyFont="1" applyFill="1" applyAlignment="1">
      <alignment/>
    </xf>
    <xf numFmtId="0" fontId="69" fillId="39" borderId="0" xfId="0" applyFont="1" applyFill="1" applyAlignment="1">
      <alignment horizontal="right"/>
    </xf>
    <xf numFmtId="0" fontId="69" fillId="0" borderId="0" xfId="0" applyFont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/>
    </xf>
    <xf numFmtId="4" fontId="14" fillId="39" borderId="0" xfId="0" applyNumberFormat="1" applyFont="1" applyFill="1" applyBorder="1" applyAlignment="1">
      <alignment vertical="center"/>
    </xf>
    <xf numFmtId="4" fontId="20" fillId="39" borderId="0" xfId="0" applyNumberFormat="1" applyFont="1" applyFill="1" applyBorder="1" applyAlignment="1">
      <alignment vertical="center"/>
    </xf>
    <xf numFmtId="4" fontId="70" fillId="39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" fontId="1" fillId="35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20" fillId="34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vertical="center"/>
    </xf>
    <xf numFmtId="0" fontId="77" fillId="39" borderId="0" xfId="0" applyFont="1" applyFill="1" applyBorder="1" applyAlignment="1">
      <alignment horizontal="center" vertical="center" wrapText="1"/>
    </xf>
    <xf numFmtId="4" fontId="77" fillId="39" borderId="0" xfId="0" applyNumberFormat="1" applyFont="1" applyFill="1" applyBorder="1" applyAlignment="1">
      <alignment vertical="center"/>
    </xf>
    <xf numFmtId="4" fontId="75" fillId="39" borderId="0" xfId="0" applyNumberFormat="1" applyFont="1" applyFill="1" applyBorder="1" applyAlignment="1">
      <alignment vertical="center"/>
    </xf>
    <xf numFmtId="4" fontId="9" fillId="39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4" fontId="70" fillId="39" borderId="10" xfId="0" applyNumberFormat="1" applyFont="1" applyFill="1" applyBorder="1" applyAlignment="1">
      <alignment horizontal="center" vertical="center"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3" fontId="1" fillId="35" borderId="10" xfId="42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1" fillId="35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1" fillId="35" borderId="10" xfId="42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33" borderId="13" xfId="0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27" xfId="0" applyFont="1" applyFill="1" applyBorder="1" applyAlignment="1">
      <alignment wrapText="1"/>
    </xf>
    <xf numFmtId="0" fontId="3" fillId="33" borderId="28" xfId="0" applyFont="1" applyFill="1" applyBorder="1" applyAlignment="1">
      <alignment/>
    </xf>
    <xf numFmtId="0" fontId="3" fillId="33" borderId="58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58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0" fontId="1" fillId="33" borderId="59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60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/>
    </xf>
    <xf numFmtId="0" fontId="8" fillId="0" borderId="62" xfId="0" applyFont="1" applyBorder="1" applyAlignment="1">
      <alignment horizontal="left" wrapText="1"/>
    </xf>
    <xf numFmtId="0" fontId="3" fillId="0" borderId="6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8" fillId="0" borderId="6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62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73" fillId="0" borderId="0" xfId="0" applyFont="1" applyAlignment="1">
      <alignment horizontal="center" wrapText="1"/>
    </xf>
    <xf numFmtId="0" fontId="3" fillId="39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33" borderId="63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 wrapText="1"/>
    </xf>
    <xf numFmtId="4" fontId="20" fillId="34" borderId="64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4" fontId="20" fillId="34" borderId="65" xfId="0" applyNumberFormat="1" applyFont="1" applyFill="1" applyBorder="1" applyAlignment="1">
      <alignment horizontal="center" vertical="center"/>
    </xf>
    <xf numFmtId="4" fontId="20" fillId="34" borderId="4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2" fontId="0" fillId="0" borderId="47" xfId="0" applyNumberFormat="1" applyFill="1" applyBorder="1" applyAlignment="1">
      <alignment horizontal="center" vertical="center" wrapText="1"/>
    </xf>
    <xf numFmtId="8" fontId="24" fillId="34" borderId="10" xfId="0" applyNumberFormat="1" applyFont="1" applyFill="1" applyBorder="1" applyAlignment="1">
      <alignment horizontal="center" vertical="center" wrapText="1"/>
    </xf>
    <xf numFmtId="0" fontId="25" fillId="34" borderId="64" xfId="0" applyFont="1" applyFill="1" applyBorder="1" applyAlignment="1">
      <alignment horizontal="center" vertical="center"/>
    </xf>
    <xf numFmtId="0" fontId="25" fillId="34" borderId="47" xfId="0" applyFont="1" applyFill="1" applyBorder="1" applyAlignment="1">
      <alignment horizontal="center" vertical="center"/>
    </xf>
    <xf numFmtId="43" fontId="14" fillId="35" borderId="10" xfId="42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" fillId="35" borderId="23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4" fontId="70" fillId="39" borderId="10" xfId="0" applyNumberFormat="1" applyFont="1" applyFill="1" applyBorder="1" applyAlignment="1">
      <alignment horizontal="center" vertical="center"/>
    </xf>
    <xf numFmtId="4" fontId="70" fillId="39" borderId="23" xfId="0" applyNumberFormat="1" applyFont="1" applyFill="1" applyBorder="1" applyAlignment="1">
      <alignment horizontal="center" vertical="center"/>
    </xf>
    <xf numFmtId="4" fontId="70" fillId="39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" fontId="70" fillId="39" borderId="4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78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6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64">
      <selection activeCell="C76" sqref="C76"/>
    </sheetView>
  </sheetViews>
  <sheetFormatPr defaultColWidth="9.140625" defaultRowHeight="12.75"/>
  <cols>
    <col min="1" max="1" width="5.28125" style="0" customWidth="1"/>
    <col min="2" max="2" width="45.00390625" style="0" customWidth="1"/>
    <col min="3" max="3" width="19.57421875" style="0" customWidth="1"/>
    <col min="4" max="4" width="25.00390625" style="0" customWidth="1"/>
    <col min="5" max="5" width="16.8515625" style="0" customWidth="1"/>
    <col min="6" max="6" width="21.8515625" style="0" customWidth="1"/>
  </cols>
  <sheetData>
    <row r="1" spans="1:7" ht="18">
      <c r="A1" s="499"/>
      <c r="B1" s="499"/>
      <c r="C1" s="499"/>
      <c r="D1" s="499"/>
      <c r="E1" s="499"/>
      <c r="F1" s="184" t="s">
        <v>266</v>
      </c>
      <c r="G1" s="1"/>
    </row>
    <row r="2" spans="1:7" ht="20.25" customHeight="1">
      <c r="A2" s="500" t="s">
        <v>287</v>
      </c>
      <c r="B2" s="500"/>
      <c r="C2" s="500"/>
      <c r="D2" s="500"/>
      <c r="E2" s="500"/>
      <c r="F2" s="500"/>
      <c r="G2" s="500"/>
    </row>
    <row r="3" spans="1:7" ht="12.75">
      <c r="A3" s="1"/>
      <c r="B3" s="1"/>
      <c r="C3" s="1"/>
      <c r="D3" s="1"/>
      <c r="E3" s="1"/>
      <c r="F3" s="1"/>
      <c r="G3" s="1"/>
    </row>
    <row r="4" spans="1:7" ht="51" customHeight="1">
      <c r="A4" s="182" t="s">
        <v>0</v>
      </c>
      <c r="B4" s="293" t="s">
        <v>1</v>
      </c>
      <c r="C4" s="475" t="s">
        <v>288</v>
      </c>
      <c r="D4" s="475" t="s">
        <v>289</v>
      </c>
      <c r="E4" s="293" t="s">
        <v>31</v>
      </c>
      <c r="F4" s="474" t="s">
        <v>290</v>
      </c>
      <c r="G4" s="1"/>
    </row>
    <row r="5" spans="1:7" ht="12.75">
      <c r="A5" s="189">
        <v>105</v>
      </c>
      <c r="B5" s="51" t="s">
        <v>2</v>
      </c>
      <c r="C5" s="52">
        <v>1307702.89</v>
      </c>
      <c r="D5" s="52">
        <v>1307702.89</v>
      </c>
      <c r="E5" s="53">
        <v>348613.89</v>
      </c>
      <c r="F5" s="53">
        <f aca="true" t="shared" si="0" ref="F5:F24">D5-E5</f>
        <v>959088.9999999999</v>
      </c>
      <c r="G5" s="1"/>
    </row>
    <row r="6" spans="1:7" ht="12.75">
      <c r="A6" s="189">
        <v>106</v>
      </c>
      <c r="B6" s="51" t="s">
        <v>35</v>
      </c>
      <c r="C6" s="52">
        <v>56197.93</v>
      </c>
      <c r="D6" s="52">
        <v>56197.93</v>
      </c>
      <c r="E6" s="53">
        <v>5502.72</v>
      </c>
      <c r="F6" s="53">
        <f t="shared" si="0"/>
        <v>50695.21</v>
      </c>
      <c r="G6" s="1"/>
    </row>
    <row r="7" spans="1:7" ht="12.75">
      <c r="A7" s="189">
        <v>107</v>
      </c>
      <c r="B7" s="51" t="s">
        <v>51</v>
      </c>
      <c r="C7" s="52">
        <v>5310011.67</v>
      </c>
      <c r="D7" s="52">
        <v>5452653.68</v>
      </c>
      <c r="E7" s="53">
        <v>679434.22</v>
      </c>
      <c r="F7" s="53">
        <f t="shared" si="0"/>
        <v>4773219.46</v>
      </c>
      <c r="G7" s="1"/>
    </row>
    <row r="8" spans="1:7" ht="12.75">
      <c r="A8" s="189">
        <v>109</v>
      </c>
      <c r="B8" s="51" t="s">
        <v>3</v>
      </c>
      <c r="C8" s="52">
        <v>253383.18</v>
      </c>
      <c r="D8" s="52">
        <v>253383.18</v>
      </c>
      <c r="E8" s="53">
        <v>133287.15</v>
      </c>
      <c r="F8" s="53">
        <f t="shared" si="0"/>
        <v>120096.03</v>
      </c>
      <c r="G8" s="1"/>
    </row>
    <row r="9" spans="1:7" ht="12.75">
      <c r="A9" s="189">
        <v>110</v>
      </c>
      <c r="B9" s="51" t="s">
        <v>106</v>
      </c>
      <c r="C9" s="52">
        <v>1150059.96</v>
      </c>
      <c r="D9" s="52">
        <v>1473630.37</v>
      </c>
      <c r="E9" s="53">
        <v>708747.33</v>
      </c>
      <c r="F9" s="53">
        <f t="shared" si="0"/>
        <v>764883.0400000002</v>
      </c>
      <c r="G9" s="1"/>
    </row>
    <row r="10" spans="1:7" ht="12.75">
      <c r="A10" s="189">
        <v>211</v>
      </c>
      <c r="B10" s="51" t="s">
        <v>34</v>
      </c>
      <c r="C10" s="52">
        <v>15338118.42</v>
      </c>
      <c r="D10" s="52">
        <v>16434149.25</v>
      </c>
      <c r="E10" s="53">
        <v>4462863.45</v>
      </c>
      <c r="F10" s="53">
        <f t="shared" si="0"/>
        <v>11971285.8</v>
      </c>
      <c r="G10" s="1"/>
    </row>
    <row r="11" spans="1:7" ht="12.75">
      <c r="A11" s="189">
        <v>220</v>
      </c>
      <c r="B11" s="51" t="s">
        <v>52</v>
      </c>
      <c r="C11" s="52">
        <v>28230575.43</v>
      </c>
      <c r="D11" s="52">
        <v>28592377.38</v>
      </c>
      <c r="E11" s="53">
        <v>13721815.4</v>
      </c>
      <c r="F11" s="53">
        <f t="shared" si="0"/>
        <v>14870561.979999999</v>
      </c>
      <c r="G11" s="1"/>
    </row>
    <row r="12" spans="1:7" ht="12.75">
      <c r="A12" s="189">
        <v>226</v>
      </c>
      <c r="B12" s="51" t="s">
        <v>4</v>
      </c>
      <c r="C12" s="52">
        <v>1130925.85</v>
      </c>
      <c r="D12" s="52">
        <v>1215482.31</v>
      </c>
      <c r="E12" s="53">
        <v>339414.96</v>
      </c>
      <c r="F12" s="53">
        <f t="shared" si="0"/>
        <v>876067.3500000001</v>
      </c>
      <c r="G12" s="1"/>
    </row>
    <row r="13" spans="1:7" ht="12.75">
      <c r="A13" s="189">
        <v>310</v>
      </c>
      <c r="B13" s="51" t="s">
        <v>5</v>
      </c>
      <c r="C13" s="52">
        <v>374891.42</v>
      </c>
      <c r="D13" s="52">
        <v>374891.42</v>
      </c>
      <c r="E13" s="53">
        <v>188137.04</v>
      </c>
      <c r="F13" s="53">
        <f t="shared" si="0"/>
        <v>186754.37999999998</v>
      </c>
      <c r="G13" s="1"/>
    </row>
    <row r="14" spans="1:7" ht="14.25" customHeight="1">
      <c r="A14" s="189">
        <v>344</v>
      </c>
      <c r="B14" s="185" t="s">
        <v>110</v>
      </c>
      <c r="C14" s="52">
        <v>11590</v>
      </c>
      <c r="D14" s="52">
        <v>11590</v>
      </c>
      <c r="E14" s="53">
        <v>9194.72</v>
      </c>
      <c r="F14" s="53">
        <f t="shared" si="0"/>
        <v>2395.2800000000007</v>
      </c>
      <c r="G14" s="1"/>
    </row>
    <row r="15" spans="1:7" ht="12.75">
      <c r="A15" s="189">
        <v>491</v>
      </c>
      <c r="B15" s="51" t="s">
        <v>6</v>
      </c>
      <c r="C15" s="52">
        <v>1043911.28</v>
      </c>
      <c r="D15" s="52">
        <v>1524484.13</v>
      </c>
      <c r="E15" s="53">
        <v>1064604.26</v>
      </c>
      <c r="F15" s="53">
        <f t="shared" si="0"/>
        <v>459879.8699999999</v>
      </c>
      <c r="G15" s="1"/>
    </row>
    <row r="16" spans="1:7" ht="12.75">
      <c r="A16" s="189">
        <v>623</v>
      </c>
      <c r="B16" s="51" t="s">
        <v>278</v>
      </c>
      <c r="C16" s="52">
        <v>29848.45</v>
      </c>
      <c r="D16" s="52">
        <v>37852.77</v>
      </c>
      <c r="E16" s="53">
        <v>3940.77</v>
      </c>
      <c r="F16" s="53">
        <f t="shared" si="0"/>
        <v>33912</v>
      </c>
      <c r="G16" s="1"/>
    </row>
    <row r="17" spans="1:7" ht="12.75">
      <c r="A17" s="189">
        <v>624</v>
      </c>
      <c r="B17" s="51" t="s">
        <v>114</v>
      </c>
      <c r="C17" s="52">
        <v>56615</v>
      </c>
      <c r="D17" s="52">
        <v>56615</v>
      </c>
      <c r="E17" s="53">
        <v>42753.48</v>
      </c>
      <c r="F17" s="53">
        <f t="shared" si="0"/>
        <v>13861.519999999997</v>
      </c>
      <c r="G17" s="1"/>
    </row>
    <row r="18" spans="1:7" ht="12.75">
      <c r="A18" s="189">
        <v>626</v>
      </c>
      <c r="B18" s="51" t="s">
        <v>115</v>
      </c>
      <c r="C18" s="52">
        <v>57096</v>
      </c>
      <c r="D18" s="52">
        <v>57096</v>
      </c>
      <c r="E18" s="53">
        <v>34257.6</v>
      </c>
      <c r="F18" s="53">
        <f t="shared" si="0"/>
        <v>22838.4</v>
      </c>
      <c r="G18" s="1"/>
    </row>
    <row r="19" spans="1:7" ht="12.75">
      <c r="A19" s="189">
        <v>669</v>
      </c>
      <c r="B19" s="51" t="s">
        <v>117</v>
      </c>
      <c r="C19" s="52">
        <v>5402.16</v>
      </c>
      <c r="D19" s="52">
        <v>5402.16</v>
      </c>
      <c r="E19" s="53">
        <v>5402.16</v>
      </c>
      <c r="F19" s="53">
        <f t="shared" si="0"/>
        <v>0</v>
      </c>
      <c r="G19" s="1"/>
    </row>
    <row r="20" spans="1:7" ht="12.75">
      <c r="A20" s="189">
        <v>743</v>
      </c>
      <c r="B20" s="51" t="s">
        <v>7</v>
      </c>
      <c r="C20" s="52">
        <v>240697.52</v>
      </c>
      <c r="D20" s="52">
        <v>240697.52</v>
      </c>
      <c r="E20" s="53">
        <v>222995.45</v>
      </c>
      <c r="F20" s="53">
        <f t="shared" si="0"/>
        <v>17702.069999999978</v>
      </c>
      <c r="G20" s="1"/>
    </row>
    <row r="21" spans="1:7" ht="12.75">
      <c r="A21" s="189">
        <v>802</v>
      </c>
      <c r="B21" s="51" t="s">
        <v>37</v>
      </c>
      <c r="C21" s="52">
        <v>507154.99</v>
      </c>
      <c r="D21" s="52">
        <v>507154.99</v>
      </c>
      <c r="E21" s="53">
        <v>507154.99</v>
      </c>
      <c r="F21" s="53">
        <f t="shared" si="0"/>
        <v>0</v>
      </c>
      <c r="G21" s="1"/>
    </row>
    <row r="22" spans="1:7" ht="12.75">
      <c r="A22" s="189">
        <v>803</v>
      </c>
      <c r="B22" s="51" t="s">
        <v>118</v>
      </c>
      <c r="C22" s="52">
        <v>120234.4</v>
      </c>
      <c r="D22" s="52">
        <v>120234.4</v>
      </c>
      <c r="E22" s="53">
        <v>73464.51</v>
      </c>
      <c r="F22" s="53">
        <f t="shared" si="0"/>
        <v>46769.89</v>
      </c>
      <c r="G22" s="1"/>
    </row>
    <row r="23" spans="1:7" ht="12.75">
      <c r="A23" s="189">
        <v>806</v>
      </c>
      <c r="B23" s="51" t="s">
        <v>8</v>
      </c>
      <c r="C23" s="52">
        <v>928369.42</v>
      </c>
      <c r="D23" s="52">
        <v>928369.42</v>
      </c>
      <c r="E23" s="53">
        <v>521589.33</v>
      </c>
      <c r="F23" s="53">
        <f t="shared" si="0"/>
        <v>406780.09</v>
      </c>
      <c r="G23" s="1"/>
    </row>
    <row r="24" spans="1:7" ht="15.75" customHeight="1">
      <c r="A24" s="189">
        <v>808</v>
      </c>
      <c r="B24" s="185" t="s">
        <v>54</v>
      </c>
      <c r="C24" s="52">
        <v>252510.77</v>
      </c>
      <c r="D24" s="52">
        <v>252510.77</v>
      </c>
      <c r="E24" s="53">
        <v>163547.28</v>
      </c>
      <c r="F24" s="53">
        <f t="shared" si="0"/>
        <v>88963.48999999999</v>
      </c>
      <c r="G24" s="435"/>
    </row>
    <row r="25" spans="1:7" ht="12.75">
      <c r="A25" s="182"/>
      <c r="B25" s="182" t="s">
        <v>9</v>
      </c>
      <c r="C25" s="183">
        <f>SUM(C5:C24)</f>
        <v>56405296.74000002</v>
      </c>
      <c r="D25" s="183">
        <f>SUM(D5:D24)</f>
        <v>58902475.570000015</v>
      </c>
      <c r="E25" s="183">
        <f>SUM(E5:E24)</f>
        <v>23236720.71</v>
      </c>
      <c r="F25" s="183">
        <f>SUM(F5:F24)</f>
        <v>35665754.86000001</v>
      </c>
      <c r="G25" s="1"/>
    </row>
    <row r="26" spans="1:7" ht="12.75" hidden="1">
      <c r="A26" s="212"/>
      <c r="B26" s="213">
        <v>0</v>
      </c>
      <c r="C26" s="214">
        <v>0</v>
      </c>
      <c r="D26" s="214">
        <v>0</v>
      </c>
      <c r="E26" s="215">
        <v>0</v>
      </c>
      <c r="F26" s="215">
        <v>0</v>
      </c>
      <c r="G26" s="1"/>
    </row>
    <row r="27" spans="1:7" ht="12.75" hidden="1">
      <c r="A27" s="182"/>
      <c r="B27" s="182" t="s">
        <v>41</v>
      </c>
      <c r="C27" s="183">
        <f>C25+C26</f>
        <v>56405296.74000002</v>
      </c>
      <c r="D27" s="183">
        <f>D25+D26</f>
        <v>58902475.570000015</v>
      </c>
      <c r="E27" s="183">
        <f>E25+E26</f>
        <v>23236720.71</v>
      </c>
      <c r="F27" s="183">
        <f>F25+F26</f>
        <v>35665754.86000001</v>
      </c>
      <c r="G27" s="1"/>
    </row>
    <row r="28" spans="1:7" ht="15.75" customHeight="1">
      <c r="A28" s="190" t="s">
        <v>33</v>
      </c>
      <c r="B28" s="51" t="s">
        <v>10</v>
      </c>
      <c r="C28" s="52">
        <v>204870.04</v>
      </c>
      <c r="D28" s="52">
        <v>245279.59</v>
      </c>
      <c r="E28" s="53">
        <v>217800.87</v>
      </c>
      <c r="F28" s="53">
        <f>D28-E28</f>
        <v>27478.72</v>
      </c>
      <c r="G28" s="1"/>
    </row>
    <row r="29" spans="1:7" ht="28.5" customHeight="1">
      <c r="A29" s="182"/>
      <c r="B29" s="293" t="s">
        <v>267</v>
      </c>
      <c r="C29" s="183">
        <f>C27+C28</f>
        <v>56610166.780000016</v>
      </c>
      <c r="D29" s="183">
        <f>D27+D28</f>
        <v>59147755.16000002</v>
      </c>
      <c r="E29" s="183">
        <f>E27+E28</f>
        <v>23454521.580000002</v>
      </c>
      <c r="F29" s="183">
        <f>F27+F28</f>
        <v>35693233.580000006</v>
      </c>
      <c r="G29" s="1"/>
    </row>
    <row r="30" spans="1:7" ht="12.75">
      <c r="A30" s="212" t="s">
        <v>40</v>
      </c>
      <c r="B30" s="213" t="s">
        <v>42</v>
      </c>
      <c r="C30" s="214">
        <v>1906501.39</v>
      </c>
      <c r="D30" s="214">
        <v>1906501.39</v>
      </c>
      <c r="E30" s="215">
        <v>0</v>
      </c>
      <c r="F30" s="215">
        <v>1906501.39</v>
      </c>
      <c r="G30" s="1"/>
    </row>
    <row r="31" spans="1:7" ht="12.75">
      <c r="A31" s="219"/>
      <c r="B31" s="218" t="s">
        <v>41</v>
      </c>
      <c r="C31" s="217">
        <f>C29+C30</f>
        <v>58516668.17000002</v>
      </c>
      <c r="D31" s="217">
        <f>D29+D30</f>
        <v>61054256.55000002</v>
      </c>
      <c r="E31" s="217">
        <f>E29+E30</f>
        <v>23454521.580000002</v>
      </c>
      <c r="F31" s="217">
        <f>F29+F30</f>
        <v>37599734.970000006</v>
      </c>
      <c r="G31" s="1"/>
    </row>
    <row r="32" spans="1:7" ht="12.75">
      <c r="A32" s="1"/>
      <c r="B32" s="1"/>
      <c r="C32" s="1"/>
      <c r="D32" s="1"/>
      <c r="E32" s="1"/>
      <c r="F32" s="26"/>
      <c r="G32" s="1"/>
    </row>
    <row r="33" spans="1:7" ht="12.75">
      <c r="A33" s="1"/>
      <c r="B33" s="1"/>
      <c r="C33" s="1"/>
      <c r="D33" s="1"/>
      <c r="E33" s="1"/>
      <c r="F33" s="26"/>
      <c r="G33" s="1"/>
    </row>
    <row r="34" spans="1:7" ht="12.75">
      <c r="A34" s="1"/>
      <c r="B34" s="1"/>
      <c r="C34" s="1"/>
      <c r="D34" s="1"/>
      <c r="E34" s="1"/>
      <c r="F34" s="26"/>
      <c r="G34" s="1"/>
    </row>
    <row r="35" spans="1:7" ht="12.75">
      <c r="A35" s="1"/>
      <c r="B35" s="1"/>
      <c r="C35" s="1"/>
      <c r="D35" s="1"/>
      <c r="E35" s="1"/>
      <c r="F35" s="26"/>
      <c r="G35" s="1"/>
    </row>
    <row r="36" spans="1:7" ht="6.75" customHeight="1">
      <c r="A36" s="1"/>
      <c r="B36" s="1"/>
      <c r="C36" s="1"/>
      <c r="D36" s="1"/>
      <c r="E36" s="1"/>
      <c r="F36" s="26"/>
      <c r="G36" s="1"/>
    </row>
    <row r="37" spans="1:7" ht="15">
      <c r="A37" s="1"/>
      <c r="B37" s="1"/>
      <c r="C37" s="276"/>
      <c r="D37" s="276"/>
      <c r="E37" s="1"/>
      <c r="F37" s="184" t="s">
        <v>268</v>
      </c>
      <c r="G37" s="1"/>
    </row>
    <row r="38" spans="1:7" ht="20.25" customHeight="1">
      <c r="A38" s="500" t="s">
        <v>326</v>
      </c>
      <c r="B38" s="500"/>
      <c r="C38" s="500"/>
      <c r="D38" s="500"/>
      <c r="E38" s="500"/>
      <c r="F38" s="500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40.5" customHeight="1">
      <c r="A40" s="182" t="s">
        <v>0</v>
      </c>
      <c r="B40" s="293" t="s">
        <v>1</v>
      </c>
      <c r="C40" s="477" t="s">
        <v>309</v>
      </c>
      <c r="D40" s="477" t="s">
        <v>289</v>
      </c>
      <c r="E40" s="293" t="s">
        <v>31</v>
      </c>
      <c r="F40" s="476" t="s">
        <v>290</v>
      </c>
      <c r="G40" s="1"/>
    </row>
    <row r="41" spans="1:7" ht="12.75">
      <c r="A41" s="189">
        <v>107</v>
      </c>
      <c r="B41" s="51" t="s">
        <v>51</v>
      </c>
      <c r="C41" s="52">
        <v>28198.29</v>
      </c>
      <c r="D41" s="52">
        <v>28198.29</v>
      </c>
      <c r="E41" s="53">
        <v>12160.51</v>
      </c>
      <c r="F41" s="53">
        <f>(D41-E41)</f>
        <v>16037.78</v>
      </c>
      <c r="G41" s="1"/>
    </row>
    <row r="42" spans="1:7" ht="12.75">
      <c r="A42" s="189">
        <v>803</v>
      </c>
      <c r="B42" s="51" t="s">
        <v>118</v>
      </c>
      <c r="C42" s="52">
        <v>3500</v>
      </c>
      <c r="D42" s="52">
        <v>3500</v>
      </c>
      <c r="E42" s="53">
        <v>3500</v>
      </c>
      <c r="F42" s="53">
        <f>(D42-E42)</f>
        <v>0</v>
      </c>
      <c r="G42" s="1"/>
    </row>
    <row r="43" spans="1:7" ht="25.5" hidden="1">
      <c r="A43" s="189">
        <v>808</v>
      </c>
      <c r="B43" s="185" t="s">
        <v>54</v>
      </c>
      <c r="C43" s="52"/>
      <c r="D43" s="52"/>
      <c r="E43" s="53"/>
      <c r="F43" s="53">
        <f>(D43-E43)</f>
        <v>0</v>
      </c>
      <c r="G43" s="1"/>
    </row>
    <row r="44" spans="1:7" ht="12.75">
      <c r="A44" s="189">
        <v>491</v>
      </c>
      <c r="B44" s="185" t="s">
        <v>6</v>
      </c>
      <c r="C44" s="52">
        <v>0</v>
      </c>
      <c r="D44" s="52">
        <v>15657.9</v>
      </c>
      <c r="E44" s="53">
        <v>391.45</v>
      </c>
      <c r="F44" s="53">
        <f>(D44-E44)</f>
        <v>15266.449999999999</v>
      </c>
      <c r="G44" s="1"/>
    </row>
    <row r="45" spans="1:7" ht="12.75">
      <c r="A45" s="182"/>
      <c r="B45" s="182" t="s">
        <v>9</v>
      </c>
      <c r="C45" s="183">
        <f>SUM(C41:C43)</f>
        <v>31698.29</v>
      </c>
      <c r="D45" s="183">
        <f>SUM(D41:D44)</f>
        <v>47356.19</v>
      </c>
      <c r="E45" s="183">
        <f>SUM(E41:E44)</f>
        <v>16051.960000000001</v>
      </c>
      <c r="F45" s="183">
        <f>SUM(F41:F44)</f>
        <v>31304.23</v>
      </c>
      <c r="G45" s="1"/>
    </row>
    <row r="46" spans="1:7" ht="12.75">
      <c r="A46" s="190" t="s">
        <v>33</v>
      </c>
      <c r="B46" s="51" t="s">
        <v>10</v>
      </c>
      <c r="C46" s="52">
        <v>0</v>
      </c>
      <c r="D46" s="52">
        <v>0</v>
      </c>
      <c r="E46" s="53">
        <v>0</v>
      </c>
      <c r="F46" s="53">
        <v>0</v>
      </c>
      <c r="G46" s="1"/>
    </row>
    <row r="47" spans="1:7" ht="27" customHeight="1">
      <c r="A47" s="182"/>
      <c r="B47" s="293" t="s">
        <v>32</v>
      </c>
      <c r="C47" s="183">
        <f>C45+C46</f>
        <v>31698.29</v>
      </c>
      <c r="D47" s="183">
        <f>D45+D46</f>
        <v>47356.19</v>
      </c>
      <c r="E47" s="183">
        <f>E45+E46</f>
        <v>16051.960000000001</v>
      </c>
      <c r="F47" s="183">
        <f>SUM(F45:F46)</f>
        <v>31304.23</v>
      </c>
      <c r="G47" s="1"/>
    </row>
    <row r="48" spans="1:7" ht="12.75">
      <c r="A48" s="191" t="s">
        <v>40</v>
      </c>
      <c r="B48" s="161" t="s">
        <v>42</v>
      </c>
      <c r="C48" s="192">
        <v>0</v>
      </c>
      <c r="D48" s="192">
        <v>0</v>
      </c>
      <c r="E48" s="193">
        <v>0</v>
      </c>
      <c r="F48" s="193">
        <v>0</v>
      </c>
      <c r="G48" s="1"/>
    </row>
    <row r="49" spans="1:7" ht="12.75">
      <c r="A49" s="436"/>
      <c r="B49" s="272" t="s">
        <v>41</v>
      </c>
      <c r="C49" s="195">
        <f>C47+C48</f>
        <v>31698.29</v>
      </c>
      <c r="D49" s="195">
        <f>D47+D48</f>
        <v>47356.19</v>
      </c>
      <c r="E49" s="195">
        <f>E47+E48</f>
        <v>16051.960000000001</v>
      </c>
      <c r="F49" s="195">
        <f>F47+F48</f>
        <v>31304.23</v>
      </c>
      <c r="G49" s="1"/>
    </row>
    <row r="50" spans="1:7" ht="12.75">
      <c r="A50" s="1"/>
      <c r="B50" s="1"/>
      <c r="C50" s="26"/>
      <c r="D50" s="26"/>
      <c r="E50" s="26"/>
      <c r="F50" s="26"/>
      <c r="G50" s="1"/>
    </row>
    <row r="51" spans="1:7" ht="15">
      <c r="A51" s="501" t="s">
        <v>329</v>
      </c>
      <c r="B51" s="501"/>
      <c r="C51" s="501"/>
      <c r="D51" s="501"/>
      <c r="E51" s="501"/>
      <c r="F51" s="50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40.5" customHeight="1">
      <c r="A53" s="182" t="s">
        <v>0</v>
      </c>
      <c r="B53" s="293" t="s">
        <v>1</v>
      </c>
      <c r="C53" s="477" t="s">
        <v>288</v>
      </c>
      <c r="D53" s="477" t="s">
        <v>289</v>
      </c>
      <c r="E53" s="293" t="s">
        <v>31</v>
      </c>
      <c r="F53" s="478" t="s">
        <v>290</v>
      </c>
      <c r="G53" s="1"/>
    </row>
    <row r="54" spans="1:7" ht="10.5" customHeight="1" hidden="1">
      <c r="A54" s="189">
        <v>32</v>
      </c>
      <c r="B54" s="51" t="s">
        <v>170</v>
      </c>
      <c r="C54" s="52"/>
      <c r="D54" s="52"/>
      <c r="E54" s="53">
        <v>0</v>
      </c>
      <c r="F54" s="53">
        <f>(D54-E54)</f>
        <v>0</v>
      </c>
      <c r="G54" s="1"/>
    </row>
    <row r="55" spans="1:7" ht="12.75">
      <c r="A55" s="189">
        <v>107</v>
      </c>
      <c r="B55" s="51" t="s">
        <v>51</v>
      </c>
      <c r="C55" s="52">
        <v>1389141.6</v>
      </c>
      <c r="D55" s="52">
        <v>1389141.6</v>
      </c>
      <c r="E55" s="53">
        <v>355175.4</v>
      </c>
      <c r="F55" s="53">
        <f aca="true" t="shared" si="1" ref="F55:F64">(D55-E55)</f>
        <v>1033966.2000000001</v>
      </c>
      <c r="G55" s="1"/>
    </row>
    <row r="56" spans="1:7" ht="12.75">
      <c r="A56" s="189">
        <v>211</v>
      </c>
      <c r="B56" s="51" t="s">
        <v>34</v>
      </c>
      <c r="C56" s="52">
        <v>107436.4</v>
      </c>
      <c r="D56" s="52">
        <v>107436.4</v>
      </c>
      <c r="E56" s="53">
        <v>13653.37</v>
      </c>
      <c r="F56" s="53">
        <f t="shared" si="1"/>
        <v>93783.03</v>
      </c>
      <c r="G56" s="1"/>
    </row>
    <row r="57" spans="1:7" ht="12.75" hidden="1">
      <c r="A57" s="189">
        <v>226</v>
      </c>
      <c r="B57" s="51" t="s">
        <v>4</v>
      </c>
      <c r="C57" s="52"/>
      <c r="D57" s="52"/>
      <c r="E57" s="53"/>
      <c r="F57" s="53">
        <f t="shared" si="1"/>
        <v>0</v>
      </c>
      <c r="G57" s="1"/>
    </row>
    <row r="58" spans="1:7" ht="12.75">
      <c r="A58" s="189">
        <v>290</v>
      </c>
      <c r="B58" s="51" t="s">
        <v>108</v>
      </c>
      <c r="C58" s="52">
        <v>16452.21</v>
      </c>
      <c r="D58" s="52">
        <v>16452.21</v>
      </c>
      <c r="E58" s="53">
        <v>9254.47</v>
      </c>
      <c r="F58" s="53">
        <f t="shared" si="1"/>
        <v>7197.74</v>
      </c>
      <c r="G58" s="1"/>
    </row>
    <row r="59" spans="1:7" ht="12.75">
      <c r="A59" s="189">
        <v>310</v>
      </c>
      <c r="B59" s="51" t="s">
        <v>5</v>
      </c>
      <c r="C59" s="52">
        <v>15709.87</v>
      </c>
      <c r="D59" s="52">
        <v>15709.87</v>
      </c>
      <c r="E59" s="53">
        <v>15709.87</v>
      </c>
      <c r="F59" s="53">
        <f t="shared" si="1"/>
        <v>0</v>
      </c>
      <c r="G59" s="1"/>
    </row>
    <row r="60" spans="1:7" ht="12.75">
      <c r="A60" s="189">
        <v>491</v>
      </c>
      <c r="B60" s="51" t="s">
        <v>6</v>
      </c>
      <c r="C60" s="52">
        <v>3560</v>
      </c>
      <c r="D60" s="52">
        <v>3560</v>
      </c>
      <c r="E60" s="53">
        <v>3560</v>
      </c>
      <c r="F60" s="53">
        <f t="shared" si="1"/>
        <v>0</v>
      </c>
      <c r="G60" s="1"/>
    </row>
    <row r="61" spans="1:7" ht="12.75">
      <c r="A61" s="189">
        <v>624</v>
      </c>
      <c r="B61" s="51" t="s">
        <v>114</v>
      </c>
      <c r="C61" s="52">
        <v>15950</v>
      </c>
      <c r="D61" s="52">
        <v>15950</v>
      </c>
      <c r="E61" s="53">
        <v>10234.58</v>
      </c>
      <c r="F61" s="53">
        <f t="shared" si="1"/>
        <v>5715.42</v>
      </c>
      <c r="G61" s="1"/>
    </row>
    <row r="62" spans="1:7" ht="12.75" hidden="1">
      <c r="A62" s="189">
        <v>626</v>
      </c>
      <c r="B62" s="51" t="s">
        <v>115</v>
      </c>
      <c r="C62" s="52"/>
      <c r="D62" s="52"/>
      <c r="E62" s="53"/>
      <c r="F62" s="53">
        <f t="shared" si="1"/>
        <v>0</v>
      </c>
      <c r="G62" s="1"/>
    </row>
    <row r="63" spans="1:7" ht="12.75">
      <c r="A63" s="189">
        <v>803</v>
      </c>
      <c r="B63" s="51" t="s">
        <v>118</v>
      </c>
      <c r="C63" s="52">
        <v>21345.24</v>
      </c>
      <c r="D63" s="52">
        <v>15855.24</v>
      </c>
      <c r="E63" s="53">
        <v>14793.29</v>
      </c>
      <c r="F63" s="53">
        <f t="shared" si="1"/>
        <v>1061.949999999999</v>
      </c>
      <c r="G63" s="1"/>
    </row>
    <row r="64" spans="1:7" ht="14.25" customHeight="1">
      <c r="A64" s="189">
        <v>808</v>
      </c>
      <c r="B64" s="185" t="s">
        <v>54</v>
      </c>
      <c r="C64" s="52">
        <v>10085.07</v>
      </c>
      <c r="D64" s="52">
        <v>10085.07</v>
      </c>
      <c r="E64" s="53">
        <v>7420.31</v>
      </c>
      <c r="F64" s="53">
        <f t="shared" si="1"/>
        <v>2664.7599999999993</v>
      </c>
      <c r="G64" s="1"/>
    </row>
    <row r="65" spans="1:7" ht="12.75">
      <c r="A65" s="182"/>
      <c r="B65" s="182" t="s">
        <v>9</v>
      </c>
      <c r="C65" s="183">
        <f>SUM(C54:C64)</f>
        <v>1579680.3900000001</v>
      </c>
      <c r="D65" s="183">
        <f>SUM(D54:D64)</f>
        <v>1574190.3900000001</v>
      </c>
      <c r="E65" s="183">
        <f>SUM(E54:E64)</f>
        <v>429801.29</v>
      </c>
      <c r="F65" s="183">
        <f>SUM(F54:F64)</f>
        <v>1144389.0999999999</v>
      </c>
      <c r="G65" s="1"/>
    </row>
    <row r="66" spans="1:7" ht="12.75">
      <c r="A66" s="190" t="s">
        <v>33</v>
      </c>
      <c r="B66" s="51" t="s">
        <v>10</v>
      </c>
      <c r="C66" s="52">
        <v>0</v>
      </c>
      <c r="D66" s="52">
        <v>0</v>
      </c>
      <c r="E66" s="53">
        <v>0</v>
      </c>
      <c r="F66" s="53">
        <v>0</v>
      </c>
      <c r="G66" s="1"/>
    </row>
    <row r="67" spans="1:7" ht="26.25" customHeight="1">
      <c r="A67" s="182"/>
      <c r="B67" s="293" t="s">
        <v>32</v>
      </c>
      <c r="C67" s="183">
        <f>C65+C66</f>
        <v>1579680.3900000001</v>
      </c>
      <c r="D67" s="183">
        <f>D65+D66</f>
        <v>1574190.3900000001</v>
      </c>
      <c r="E67" s="183">
        <f>E65+E66</f>
        <v>429801.29</v>
      </c>
      <c r="F67" s="183">
        <f>SUM(F65:F66)</f>
        <v>1144389.0999999999</v>
      </c>
      <c r="G67" s="1"/>
    </row>
    <row r="68" spans="1:7" ht="12.75">
      <c r="A68" s="191" t="s">
        <v>40</v>
      </c>
      <c r="B68" s="161" t="s">
        <v>42</v>
      </c>
      <c r="C68" s="192">
        <v>0</v>
      </c>
      <c r="D68" s="192">
        <v>0</v>
      </c>
      <c r="E68" s="193">
        <v>0</v>
      </c>
      <c r="F68" s="193">
        <v>0</v>
      </c>
      <c r="G68" s="1"/>
    </row>
    <row r="69" spans="1:7" ht="12.75">
      <c r="A69" s="436"/>
      <c r="B69" s="272" t="s">
        <v>41</v>
      </c>
      <c r="C69" s="195">
        <f>C67+C68</f>
        <v>1579680.3900000001</v>
      </c>
      <c r="D69" s="195">
        <f>D67+D68</f>
        <v>1574190.3900000001</v>
      </c>
      <c r="E69" s="195">
        <f>E67+E68</f>
        <v>429801.29</v>
      </c>
      <c r="F69" s="195">
        <f>F67+F68</f>
        <v>1144389.0999999999</v>
      </c>
      <c r="G69" s="1"/>
    </row>
    <row r="70" spans="1:7" ht="12.75">
      <c r="A70" s="437"/>
      <c r="B70" s="438"/>
      <c r="C70" s="438"/>
      <c r="D70" s="438"/>
      <c r="E70" s="1"/>
      <c r="F70" s="1"/>
      <c r="G70" s="1"/>
    </row>
    <row r="71" spans="1:7" ht="12.75">
      <c r="A71" s="437"/>
      <c r="B71" s="438"/>
      <c r="C71" s="438"/>
      <c r="D71" s="438"/>
      <c r="E71" s="1"/>
      <c r="F71" s="1"/>
      <c r="G71" s="1"/>
    </row>
    <row r="72" spans="1:7" ht="12.75">
      <c r="A72" s="437"/>
      <c r="B72" s="439"/>
      <c r="C72" s="438"/>
      <c r="D72" s="438"/>
      <c r="E72" s="1"/>
      <c r="F72" s="1"/>
      <c r="G72" s="1"/>
    </row>
    <row r="73" spans="1:7" ht="15">
      <c r="A73" s="1"/>
      <c r="B73" s="1"/>
      <c r="C73" s="276"/>
      <c r="D73" s="276"/>
      <c r="E73" s="1"/>
      <c r="F73" s="184" t="s">
        <v>269</v>
      </c>
      <c r="G73" s="1"/>
    </row>
    <row r="74" spans="1:7" ht="15">
      <c r="A74" s="500" t="s">
        <v>331</v>
      </c>
      <c r="B74" s="500"/>
      <c r="C74" s="500"/>
      <c r="D74" s="500"/>
      <c r="E74" s="500"/>
      <c r="F74" s="500"/>
      <c r="G74" s="1"/>
    </row>
    <row r="75" spans="1:7" ht="12.75">
      <c r="A75" s="437"/>
      <c r="B75" s="439"/>
      <c r="C75" s="438"/>
      <c r="D75" s="438"/>
      <c r="E75" s="1"/>
      <c r="F75" s="1"/>
      <c r="G75" s="1"/>
    </row>
    <row r="76" spans="1:7" ht="39.75" customHeight="1">
      <c r="A76" s="182" t="s">
        <v>0</v>
      </c>
      <c r="B76" s="293" t="s">
        <v>1</v>
      </c>
      <c r="C76" s="479" t="s">
        <v>309</v>
      </c>
      <c r="D76" s="479" t="s">
        <v>289</v>
      </c>
      <c r="E76" s="293" t="s">
        <v>31</v>
      </c>
      <c r="F76" s="478" t="s">
        <v>290</v>
      </c>
      <c r="G76" s="1"/>
    </row>
    <row r="77" spans="1:7" ht="12.75" hidden="1">
      <c r="A77" s="189">
        <v>32</v>
      </c>
      <c r="B77" s="51" t="s">
        <v>170</v>
      </c>
      <c r="C77" s="52"/>
      <c r="D77" s="52"/>
      <c r="E77" s="53">
        <v>0</v>
      </c>
      <c r="F77" s="53">
        <f>D77-E77</f>
        <v>0</v>
      </c>
      <c r="G77" s="1"/>
    </row>
    <row r="78" spans="1:7" ht="12.75">
      <c r="A78" s="189">
        <v>107</v>
      </c>
      <c r="B78" s="51" t="s">
        <v>51</v>
      </c>
      <c r="C78" s="52">
        <v>7135855.52</v>
      </c>
      <c r="D78" s="52">
        <v>7135855.52</v>
      </c>
      <c r="E78" s="53">
        <v>2489487.61</v>
      </c>
      <c r="F78" s="53">
        <f>(D78-E78)</f>
        <v>4646367.91</v>
      </c>
      <c r="G78" s="1"/>
    </row>
    <row r="79" spans="1:7" ht="12.75">
      <c r="A79" s="189">
        <v>226</v>
      </c>
      <c r="B79" s="51" t="s">
        <v>4</v>
      </c>
      <c r="C79" s="52">
        <v>70844.09</v>
      </c>
      <c r="D79" s="52">
        <v>70844.09</v>
      </c>
      <c r="E79" s="53">
        <v>48882.37</v>
      </c>
      <c r="F79" s="53">
        <f aca="true" t="shared" si="2" ref="F79:F87">(D79-E79)</f>
        <v>21961.719999999994</v>
      </c>
      <c r="G79" s="1"/>
    </row>
    <row r="80" spans="1:7" ht="12.75">
      <c r="A80" s="189">
        <v>290</v>
      </c>
      <c r="B80" s="51" t="s">
        <v>108</v>
      </c>
      <c r="C80" s="52">
        <v>1474854.57</v>
      </c>
      <c r="D80" s="52">
        <v>1474854.57</v>
      </c>
      <c r="E80" s="53">
        <v>258099.52</v>
      </c>
      <c r="F80" s="53">
        <f t="shared" si="2"/>
        <v>1216755.05</v>
      </c>
      <c r="G80" s="1"/>
    </row>
    <row r="81" spans="1:7" ht="12.75" hidden="1">
      <c r="A81" s="189">
        <v>310</v>
      </c>
      <c r="B81" s="51" t="s">
        <v>5</v>
      </c>
      <c r="C81" s="52"/>
      <c r="D81" s="52"/>
      <c r="E81" s="53"/>
      <c r="F81" s="53">
        <f t="shared" si="2"/>
        <v>0</v>
      </c>
      <c r="G81" s="1"/>
    </row>
    <row r="82" spans="1:7" ht="12.75">
      <c r="A82" s="189">
        <v>491</v>
      </c>
      <c r="B82" s="51" t="s">
        <v>6</v>
      </c>
      <c r="C82" s="52">
        <v>0</v>
      </c>
      <c r="D82" s="52">
        <v>0</v>
      </c>
      <c r="E82" s="53">
        <v>0</v>
      </c>
      <c r="F82" s="53">
        <f t="shared" si="2"/>
        <v>0</v>
      </c>
      <c r="G82" s="1"/>
    </row>
    <row r="83" spans="1:7" ht="12.75">
      <c r="A83" s="189">
        <v>622</v>
      </c>
      <c r="B83" s="51" t="s">
        <v>270</v>
      </c>
      <c r="C83" s="52">
        <v>48839</v>
      </c>
      <c r="D83" s="52">
        <v>48839</v>
      </c>
      <c r="E83" s="53">
        <v>25090.94</v>
      </c>
      <c r="F83" s="53">
        <f t="shared" si="2"/>
        <v>23748.06</v>
      </c>
      <c r="G83" s="1"/>
    </row>
    <row r="84" spans="1:7" ht="12.75">
      <c r="A84" s="189">
        <v>624</v>
      </c>
      <c r="B84" s="51" t="s">
        <v>114</v>
      </c>
      <c r="C84" s="52">
        <v>29961.13</v>
      </c>
      <c r="D84" s="52">
        <v>29961.13</v>
      </c>
      <c r="E84" s="53">
        <v>14962.33</v>
      </c>
      <c r="F84" s="53">
        <f t="shared" si="2"/>
        <v>14998.800000000001</v>
      </c>
      <c r="G84" s="1"/>
    </row>
    <row r="85" spans="1:7" ht="12.75" hidden="1">
      <c r="A85" s="189">
        <v>626</v>
      </c>
      <c r="B85" s="51" t="s">
        <v>115</v>
      </c>
      <c r="C85" s="52"/>
      <c r="D85" s="52"/>
      <c r="E85" s="53"/>
      <c r="F85" s="53">
        <f t="shared" si="2"/>
        <v>0</v>
      </c>
      <c r="G85" s="1"/>
    </row>
    <row r="86" spans="1:7" ht="12.75">
      <c r="A86" s="189">
        <v>803</v>
      </c>
      <c r="B86" s="51" t="s">
        <v>118</v>
      </c>
      <c r="C86" s="52">
        <v>17056</v>
      </c>
      <c r="D86" s="52">
        <v>17056</v>
      </c>
      <c r="E86" s="53">
        <v>13399.04</v>
      </c>
      <c r="F86" s="53">
        <f t="shared" si="2"/>
        <v>3656.959999999999</v>
      </c>
      <c r="G86" s="1"/>
    </row>
    <row r="87" spans="1:7" ht="13.5" customHeight="1">
      <c r="A87" s="189">
        <v>808</v>
      </c>
      <c r="B87" s="185" t="s">
        <v>54</v>
      </c>
      <c r="C87" s="52">
        <v>33558.1</v>
      </c>
      <c r="D87" s="52">
        <v>33558.1</v>
      </c>
      <c r="E87" s="53">
        <v>30506.05</v>
      </c>
      <c r="F87" s="53">
        <f t="shared" si="2"/>
        <v>3052.0499999999993</v>
      </c>
      <c r="G87" s="1"/>
    </row>
    <row r="88" spans="1:7" ht="12" customHeight="1">
      <c r="A88" s="182"/>
      <c r="B88" s="182" t="s">
        <v>9</v>
      </c>
      <c r="C88" s="183">
        <f>SUM(C77:C87)</f>
        <v>8810968.41</v>
      </c>
      <c r="D88" s="183">
        <f>SUM(D77:D87)</f>
        <v>8810968.41</v>
      </c>
      <c r="E88" s="183">
        <f>SUM(E77:E87)</f>
        <v>2880427.86</v>
      </c>
      <c r="F88" s="183">
        <f>SUM(F77:F87)</f>
        <v>5930540.549999999</v>
      </c>
      <c r="G88" s="1"/>
    </row>
    <row r="89" spans="1:7" ht="12.75">
      <c r="A89" s="190" t="s">
        <v>33</v>
      </c>
      <c r="B89" s="51" t="s">
        <v>10</v>
      </c>
      <c r="C89" s="52">
        <v>0</v>
      </c>
      <c r="D89" s="52">
        <v>0</v>
      </c>
      <c r="E89" s="53">
        <v>0</v>
      </c>
      <c r="F89" s="53">
        <v>0</v>
      </c>
      <c r="G89" s="1"/>
    </row>
    <row r="90" spans="1:7" ht="26.25" customHeight="1">
      <c r="A90" s="182"/>
      <c r="B90" s="293" t="s">
        <v>32</v>
      </c>
      <c r="C90" s="183">
        <f>C88+C89</f>
        <v>8810968.41</v>
      </c>
      <c r="D90" s="183">
        <f>D88+D89</f>
        <v>8810968.41</v>
      </c>
      <c r="E90" s="183">
        <f>E88+E89</f>
        <v>2880427.86</v>
      </c>
      <c r="F90" s="183">
        <f>SUM(F88:F89)</f>
        <v>5930540.549999999</v>
      </c>
      <c r="G90" s="1"/>
    </row>
    <row r="91" spans="1:7" ht="12.75">
      <c r="A91" s="191" t="s">
        <v>40</v>
      </c>
      <c r="B91" s="161" t="s">
        <v>42</v>
      </c>
      <c r="C91" s="192">
        <v>0</v>
      </c>
      <c r="D91" s="192">
        <v>0</v>
      </c>
      <c r="E91" s="193">
        <v>0</v>
      </c>
      <c r="F91" s="193">
        <v>0</v>
      </c>
      <c r="G91" s="1"/>
    </row>
    <row r="92" spans="1:7" ht="12" customHeight="1">
      <c r="A92" s="436"/>
      <c r="B92" s="272" t="s">
        <v>41</v>
      </c>
      <c r="C92" s="195">
        <f>C90+C91</f>
        <v>8810968.41</v>
      </c>
      <c r="D92" s="195">
        <f>D90+D91</f>
        <v>8810968.41</v>
      </c>
      <c r="E92" s="195">
        <f>E90+E91</f>
        <v>2880427.86</v>
      </c>
      <c r="F92" s="195">
        <f>F90+F91</f>
        <v>5930540.549999999</v>
      </c>
      <c r="G92" s="1"/>
    </row>
    <row r="93" spans="1:7" ht="12.75">
      <c r="A93" s="7"/>
      <c r="B93" s="7"/>
      <c r="C93" s="7"/>
      <c r="D93" s="7"/>
      <c r="E93" s="1"/>
      <c r="F93" s="1"/>
      <c r="G93" s="1"/>
    </row>
    <row r="94" spans="1:7" ht="15">
      <c r="A94" s="502" t="s">
        <v>328</v>
      </c>
      <c r="B94" s="502"/>
      <c r="C94" s="502"/>
      <c r="D94" s="502"/>
      <c r="E94" s="502"/>
      <c r="F94" s="502"/>
      <c r="G94" s="1"/>
    </row>
    <row r="95" spans="1:7" ht="12.75">
      <c r="A95" s="7"/>
      <c r="B95" s="7"/>
      <c r="C95" s="7"/>
      <c r="D95" s="7"/>
      <c r="E95" s="1"/>
      <c r="F95" s="1"/>
      <c r="G95" s="1"/>
    </row>
    <row r="96" spans="1:7" ht="38.25" customHeight="1">
      <c r="A96" s="182" t="s">
        <v>0</v>
      </c>
      <c r="B96" s="293" t="s">
        <v>1</v>
      </c>
      <c r="C96" s="477" t="s">
        <v>309</v>
      </c>
      <c r="D96" s="494" t="s">
        <v>289</v>
      </c>
      <c r="E96" s="293" t="s">
        <v>31</v>
      </c>
      <c r="F96" s="476" t="s">
        <v>290</v>
      </c>
      <c r="G96" s="1"/>
    </row>
    <row r="97" spans="1:7" ht="12.75" hidden="1">
      <c r="A97" s="189">
        <v>32</v>
      </c>
      <c r="B97" s="51" t="s">
        <v>170</v>
      </c>
      <c r="C97" s="52"/>
      <c r="D97" s="52"/>
      <c r="E97" s="53">
        <v>0</v>
      </c>
      <c r="F97" s="53">
        <f>(D97-E97)</f>
        <v>0</v>
      </c>
      <c r="G97" s="1"/>
    </row>
    <row r="98" spans="1:7" ht="12.75">
      <c r="A98" s="189">
        <v>107</v>
      </c>
      <c r="B98" s="51" t="s">
        <v>51</v>
      </c>
      <c r="C98" s="52">
        <v>1090318.14</v>
      </c>
      <c r="D98" s="52">
        <v>1090318.14</v>
      </c>
      <c r="E98" s="53">
        <v>442848.62</v>
      </c>
      <c r="F98" s="53">
        <f aca="true" t="shared" si="3" ref="F98:F105">(D98-E98)</f>
        <v>647469.5199999999</v>
      </c>
      <c r="G98" s="1"/>
    </row>
    <row r="99" spans="1:7" ht="12.75">
      <c r="A99" s="189">
        <v>211</v>
      </c>
      <c r="B99" s="51" t="s">
        <v>34</v>
      </c>
      <c r="C99" s="52">
        <v>15429.06</v>
      </c>
      <c r="D99" s="52">
        <v>15429.06</v>
      </c>
      <c r="E99" s="53">
        <v>12960.2</v>
      </c>
      <c r="F99" s="53">
        <f t="shared" si="3"/>
        <v>2468.8599999999988</v>
      </c>
      <c r="G99" s="1"/>
    </row>
    <row r="100" spans="1:7" ht="12.75">
      <c r="A100" s="189">
        <v>226</v>
      </c>
      <c r="B100" s="51" t="s">
        <v>4</v>
      </c>
      <c r="C100" s="52">
        <v>81347.78</v>
      </c>
      <c r="D100" s="52">
        <v>81347.78</v>
      </c>
      <c r="E100" s="53">
        <v>68331.96</v>
      </c>
      <c r="F100" s="53">
        <f t="shared" si="3"/>
        <v>13015.819999999992</v>
      </c>
      <c r="G100" s="1"/>
    </row>
    <row r="101" spans="1:7" ht="12.75">
      <c r="A101" s="189">
        <v>290</v>
      </c>
      <c r="B101" s="51" t="s">
        <v>108</v>
      </c>
      <c r="C101" s="52">
        <v>35616.56</v>
      </c>
      <c r="D101" s="52">
        <v>35616.56</v>
      </c>
      <c r="E101" s="53">
        <v>29918.06</v>
      </c>
      <c r="F101" s="53">
        <f t="shared" si="3"/>
        <v>5698.499999999996</v>
      </c>
      <c r="G101" s="1"/>
    </row>
    <row r="102" spans="1:7" ht="12.75" hidden="1">
      <c r="A102" s="189">
        <v>310</v>
      </c>
      <c r="B102" s="51" t="s">
        <v>5</v>
      </c>
      <c r="C102" s="52"/>
      <c r="D102" s="52"/>
      <c r="E102" s="53"/>
      <c r="F102" s="53">
        <f t="shared" si="3"/>
        <v>0</v>
      </c>
      <c r="G102" s="1"/>
    </row>
    <row r="103" spans="1:7" ht="12.75">
      <c r="A103" s="189">
        <v>491</v>
      </c>
      <c r="B103" s="51" t="s">
        <v>6</v>
      </c>
      <c r="C103" s="52">
        <v>8622.8</v>
      </c>
      <c r="D103" s="52">
        <v>13511.32</v>
      </c>
      <c r="E103" s="53">
        <v>13511.32</v>
      </c>
      <c r="F103" s="53">
        <f t="shared" si="3"/>
        <v>0</v>
      </c>
      <c r="G103" s="1"/>
    </row>
    <row r="104" spans="1:7" ht="12.75">
      <c r="A104" s="189">
        <v>624</v>
      </c>
      <c r="B104" s="51" t="s">
        <v>114</v>
      </c>
      <c r="C104" s="52">
        <v>6554.82</v>
      </c>
      <c r="D104" s="52">
        <v>6554.82</v>
      </c>
      <c r="E104" s="53">
        <v>6554.82</v>
      </c>
      <c r="F104" s="53">
        <f t="shared" si="3"/>
        <v>0</v>
      </c>
      <c r="G104" s="1"/>
    </row>
    <row r="105" spans="1:7" ht="12" customHeight="1">
      <c r="A105" s="189">
        <v>808</v>
      </c>
      <c r="B105" s="185" t="s">
        <v>54</v>
      </c>
      <c r="C105" s="52">
        <v>57706.54</v>
      </c>
      <c r="D105" s="52">
        <v>57706.54</v>
      </c>
      <c r="E105" s="53">
        <v>46532.72</v>
      </c>
      <c r="F105" s="53">
        <f t="shared" si="3"/>
        <v>11173.82</v>
      </c>
      <c r="G105" s="1"/>
    </row>
    <row r="106" spans="1:7" ht="12" customHeight="1">
      <c r="A106" s="182"/>
      <c r="B106" s="182" t="s">
        <v>9</v>
      </c>
      <c r="C106" s="183">
        <f>SUM(C97:C105)</f>
        <v>1295595.7000000002</v>
      </c>
      <c r="D106" s="183">
        <f>SUM(D97:D105)</f>
        <v>1300484.2200000002</v>
      </c>
      <c r="E106" s="183">
        <f>SUM(E97:E105)</f>
        <v>620657.7</v>
      </c>
      <c r="F106" s="183">
        <f>SUM(F97:F105)</f>
        <v>679826.5199999998</v>
      </c>
      <c r="G106" s="1"/>
    </row>
    <row r="107" spans="1:7" ht="12.75">
      <c r="A107" s="190" t="s">
        <v>33</v>
      </c>
      <c r="B107" s="51" t="s">
        <v>10</v>
      </c>
      <c r="C107" s="52">
        <v>0</v>
      </c>
      <c r="D107" s="52">
        <v>0</v>
      </c>
      <c r="E107" s="53">
        <v>0</v>
      </c>
      <c r="F107" s="53">
        <v>0</v>
      </c>
      <c r="G107" s="1"/>
    </row>
    <row r="108" spans="1:7" ht="24" customHeight="1">
      <c r="A108" s="182"/>
      <c r="B108" s="293" t="s">
        <v>32</v>
      </c>
      <c r="C108" s="183">
        <f>C106+C107</f>
        <v>1295595.7000000002</v>
      </c>
      <c r="D108" s="183">
        <f>D106+D107</f>
        <v>1300484.2200000002</v>
      </c>
      <c r="E108" s="183">
        <f>E106+E107</f>
        <v>620657.7</v>
      </c>
      <c r="F108" s="183">
        <f>SUM(F106:F107)</f>
        <v>679826.5199999998</v>
      </c>
      <c r="G108" s="1"/>
    </row>
    <row r="109" spans="1:7" ht="12.75">
      <c r="A109" s="191" t="s">
        <v>40</v>
      </c>
      <c r="B109" s="161" t="s">
        <v>42</v>
      </c>
      <c r="C109" s="192">
        <v>0</v>
      </c>
      <c r="D109" s="192">
        <v>0</v>
      </c>
      <c r="E109" s="193">
        <v>0</v>
      </c>
      <c r="F109" s="193">
        <v>0</v>
      </c>
      <c r="G109" s="1"/>
    </row>
    <row r="110" spans="1:7" ht="11.25" customHeight="1">
      <c r="A110" s="436"/>
      <c r="B110" s="272" t="s">
        <v>41</v>
      </c>
      <c r="C110" s="195">
        <f>C108+C109</f>
        <v>1295595.7000000002</v>
      </c>
      <c r="D110" s="195">
        <f>D108+D109</f>
        <v>1300484.2200000002</v>
      </c>
      <c r="E110" s="195">
        <f>E108+E109</f>
        <v>620657.7</v>
      </c>
      <c r="F110" s="195">
        <f>F108+F109</f>
        <v>679826.5199999998</v>
      </c>
      <c r="G110" s="1"/>
    </row>
  </sheetData>
  <sheetProtection/>
  <mergeCells count="6">
    <mergeCell ref="A1:E1"/>
    <mergeCell ref="A2:G2"/>
    <mergeCell ref="A38:F38"/>
    <mergeCell ref="A51:F51"/>
    <mergeCell ref="A74:F74"/>
    <mergeCell ref="A94:F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23.7109375" style="0" customWidth="1"/>
    <col min="4" max="4" width="14.140625" style="0" customWidth="1"/>
    <col min="5" max="5" width="19.57421875" style="0" customWidth="1"/>
    <col min="6" max="6" width="18.28125" style="0" customWidth="1"/>
  </cols>
  <sheetData>
    <row r="1" ht="3.75" customHeight="1"/>
    <row r="2" spans="2:6" ht="29.25" customHeight="1">
      <c r="B2" s="361"/>
      <c r="C2" s="356"/>
      <c r="D2" s="356"/>
      <c r="E2" s="356"/>
      <c r="F2" s="184" t="s">
        <v>199</v>
      </c>
    </row>
    <row r="3" spans="2:6" ht="50.25" customHeight="1">
      <c r="B3" s="520" t="s">
        <v>336</v>
      </c>
      <c r="C3" s="509"/>
      <c r="D3" s="509"/>
      <c r="E3" s="509"/>
      <c r="F3" s="509"/>
    </row>
    <row r="4" spans="2:6" ht="21" customHeight="1">
      <c r="B4" s="3"/>
      <c r="C4" s="3"/>
      <c r="D4" s="3"/>
      <c r="E4" s="3"/>
      <c r="F4" s="3"/>
    </row>
    <row r="5" spans="2:6" ht="49.5" customHeight="1">
      <c r="B5" s="362" t="s">
        <v>200</v>
      </c>
      <c r="C5" s="188" t="s">
        <v>201</v>
      </c>
      <c r="D5" s="188" t="s">
        <v>202</v>
      </c>
      <c r="E5" s="188" t="s">
        <v>203</v>
      </c>
      <c r="F5" s="188" t="s">
        <v>204</v>
      </c>
    </row>
    <row r="6" spans="2:6" ht="17.25" customHeight="1">
      <c r="B6" s="65">
        <v>1</v>
      </c>
      <c r="C6" s="65" t="s">
        <v>205</v>
      </c>
      <c r="D6" s="497">
        <v>0.2786</v>
      </c>
      <c r="E6" s="4">
        <v>3718</v>
      </c>
      <c r="F6" s="4">
        <v>301413</v>
      </c>
    </row>
    <row r="7" spans="2:6" ht="18" customHeight="1">
      <c r="B7" s="65">
        <v>2</v>
      </c>
      <c r="C7" s="65" t="s">
        <v>206</v>
      </c>
      <c r="D7" s="497">
        <v>0.2639</v>
      </c>
      <c r="E7" s="4">
        <v>2200</v>
      </c>
      <c r="F7" s="4">
        <v>46400</v>
      </c>
    </row>
    <row r="8" spans="2:6" ht="17.25" customHeight="1">
      <c r="B8" s="65">
        <v>3</v>
      </c>
      <c r="C8" s="65" t="s">
        <v>207</v>
      </c>
      <c r="D8" s="497">
        <v>0.1191</v>
      </c>
      <c r="E8" s="4">
        <v>884</v>
      </c>
      <c r="F8" s="4">
        <v>23085</v>
      </c>
    </row>
    <row r="9" spans="2:6" ht="17.25" customHeight="1">
      <c r="B9" s="65">
        <v>4</v>
      </c>
      <c r="C9" s="65" t="s">
        <v>208</v>
      </c>
      <c r="D9" s="497">
        <v>0.2632</v>
      </c>
      <c r="E9" s="4">
        <v>4996</v>
      </c>
      <c r="F9" s="4">
        <v>50901</v>
      </c>
    </row>
    <row r="10" spans="2:6" ht="18" customHeight="1">
      <c r="B10" s="65">
        <v>5</v>
      </c>
      <c r="C10" s="65" t="s">
        <v>209</v>
      </c>
      <c r="D10" s="497">
        <v>0.2386</v>
      </c>
      <c r="E10" s="4">
        <v>2246</v>
      </c>
      <c r="F10" s="4">
        <v>12873</v>
      </c>
    </row>
    <row r="11" spans="2:6" ht="15.75" customHeight="1">
      <c r="B11" s="65">
        <v>6</v>
      </c>
      <c r="C11" s="65" t="s">
        <v>210</v>
      </c>
      <c r="D11" s="497">
        <v>0.5274</v>
      </c>
      <c r="E11" s="4">
        <v>4668</v>
      </c>
      <c r="F11" s="4">
        <v>81572</v>
      </c>
    </row>
    <row r="12" spans="2:6" ht="17.25" customHeight="1">
      <c r="B12" s="65">
        <v>7</v>
      </c>
      <c r="C12" s="65" t="s">
        <v>211</v>
      </c>
      <c r="D12" s="497">
        <v>0.62392</v>
      </c>
      <c r="E12" s="4">
        <v>2106</v>
      </c>
      <c r="F12" s="4">
        <v>66099</v>
      </c>
    </row>
    <row r="13" spans="2:6" ht="17.25" customHeight="1">
      <c r="B13" s="65">
        <v>8</v>
      </c>
      <c r="C13" s="65" t="s">
        <v>212</v>
      </c>
      <c r="D13" s="497">
        <v>0.016</v>
      </c>
      <c r="E13" s="4">
        <v>3505.2</v>
      </c>
      <c r="F13" s="4">
        <v>133130</v>
      </c>
    </row>
    <row r="14" spans="2:6" ht="16.5" customHeight="1">
      <c r="B14" s="65">
        <v>9</v>
      </c>
      <c r="C14" s="65" t="s">
        <v>213</v>
      </c>
      <c r="D14" s="497">
        <v>0.0097</v>
      </c>
      <c r="E14" s="4">
        <v>2253.6</v>
      </c>
      <c r="F14" s="4">
        <v>82274</v>
      </c>
    </row>
    <row r="15" spans="2:6" ht="18" customHeight="1">
      <c r="B15" s="65">
        <v>10</v>
      </c>
      <c r="C15" s="65" t="s">
        <v>214</v>
      </c>
      <c r="D15" s="497">
        <v>0.0041</v>
      </c>
      <c r="E15" s="4">
        <v>889.2</v>
      </c>
      <c r="F15" s="4">
        <v>33065</v>
      </c>
    </row>
    <row r="16" spans="2:6" ht="16.5" customHeight="1">
      <c r="B16" s="65">
        <v>11</v>
      </c>
      <c r="C16" s="65" t="s">
        <v>215</v>
      </c>
      <c r="D16" s="497">
        <v>0.0052</v>
      </c>
      <c r="E16" s="4">
        <v>1140</v>
      </c>
      <c r="F16" s="4">
        <v>44284</v>
      </c>
    </row>
    <row r="17" spans="2:6" ht="18" customHeight="1">
      <c r="B17" s="65">
        <v>12</v>
      </c>
      <c r="C17" s="65" t="s">
        <v>216</v>
      </c>
      <c r="D17" s="497">
        <v>0.0092</v>
      </c>
      <c r="E17" s="4">
        <v>2013.6</v>
      </c>
      <c r="F17" s="4">
        <v>72476</v>
      </c>
    </row>
    <row r="18" spans="2:6" ht="18.75" customHeight="1">
      <c r="B18" s="65">
        <v>13</v>
      </c>
      <c r="C18" s="65" t="s">
        <v>217</v>
      </c>
      <c r="D18" s="497">
        <v>0.0135</v>
      </c>
      <c r="E18" s="4">
        <v>2955.6</v>
      </c>
      <c r="F18" s="4">
        <v>113535</v>
      </c>
    </row>
    <row r="19" spans="2:6" ht="20.25" customHeight="1">
      <c r="B19" s="363"/>
      <c r="C19" s="182" t="s">
        <v>218</v>
      </c>
      <c r="D19" s="498">
        <f>SUM(D6:D18)</f>
        <v>2.37242</v>
      </c>
      <c r="E19" s="183">
        <f>SUM(E6:E18)</f>
        <v>33575.2</v>
      </c>
      <c r="F19" s="183">
        <f>SUM(F6:F18)</f>
        <v>1061107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07"/>
  <sheetViews>
    <sheetView zoomScalePageLayoutView="0" workbookViewId="0" topLeftCell="A73">
      <selection activeCell="L52" sqref="L52"/>
    </sheetView>
  </sheetViews>
  <sheetFormatPr defaultColWidth="9.140625" defaultRowHeight="12.75"/>
  <cols>
    <col min="1" max="1" width="0.71875" style="0" customWidth="1"/>
    <col min="2" max="2" width="4.28125" style="0" customWidth="1"/>
    <col min="3" max="3" width="31.8515625" style="0" customWidth="1"/>
    <col min="4" max="4" width="14.00390625" style="0" customWidth="1"/>
    <col min="5" max="5" width="12.421875" style="0" customWidth="1"/>
    <col min="6" max="6" width="14.7109375" style="0" customWidth="1"/>
    <col min="7" max="7" width="13.8515625" style="0" customWidth="1"/>
    <col min="8" max="8" width="12.57421875" style="0" customWidth="1"/>
    <col min="9" max="9" width="14.140625" style="0" customWidth="1"/>
    <col min="10" max="10" width="14.7109375" style="0" customWidth="1"/>
  </cols>
  <sheetData>
    <row r="2" spans="2:10" ht="18">
      <c r="B2" s="538" t="s">
        <v>219</v>
      </c>
      <c r="C2" s="572"/>
      <c r="D2" s="572"/>
      <c r="E2" s="572"/>
      <c r="F2" s="572"/>
      <c r="G2" s="572"/>
      <c r="H2" s="572"/>
      <c r="I2" s="572"/>
      <c r="J2" s="572"/>
    </row>
    <row r="3" spans="2:10" ht="15">
      <c r="B3" s="500" t="s">
        <v>298</v>
      </c>
      <c r="C3" s="500"/>
      <c r="D3" s="500"/>
      <c r="E3" s="500"/>
      <c r="F3" s="500"/>
      <c r="G3" s="500"/>
      <c r="H3" s="500"/>
      <c r="I3" s="500"/>
      <c r="J3" s="500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42.75" thickBot="1">
      <c r="B6" s="364" t="s">
        <v>0</v>
      </c>
      <c r="C6" s="365" t="s">
        <v>1</v>
      </c>
      <c r="D6" s="366" t="s">
        <v>299</v>
      </c>
      <c r="E6" s="367" t="s">
        <v>277</v>
      </c>
      <c r="F6" s="368" t="s">
        <v>272</v>
      </c>
      <c r="G6" s="367" t="s">
        <v>301</v>
      </c>
      <c r="H6" s="367" t="s">
        <v>302</v>
      </c>
      <c r="I6" s="369" t="s">
        <v>303</v>
      </c>
      <c r="J6" s="370" t="s">
        <v>300</v>
      </c>
    </row>
    <row r="7" spans="2:10" ht="14.25" customHeight="1">
      <c r="B7" s="371">
        <v>105</v>
      </c>
      <c r="C7" s="372" t="s">
        <v>2</v>
      </c>
      <c r="D7" s="174">
        <v>1307702.89</v>
      </c>
      <c r="E7" s="175">
        <v>315921.31</v>
      </c>
      <c r="F7" s="373">
        <f aca="true" t="shared" si="0" ref="F7:F21">D7-E7</f>
        <v>991781.5799999998</v>
      </c>
      <c r="G7" s="174">
        <v>1307702.89</v>
      </c>
      <c r="H7" s="175">
        <v>348613.89</v>
      </c>
      <c r="I7" s="373">
        <f aca="true" t="shared" si="1" ref="I7:I25">G7-H7</f>
        <v>959088.9999999999</v>
      </c>
      <c r="J7" s="374">
        <f>G7-D7</f>
        <v>0</v>
      </c>
    </row>
    <row r="8" spans="2:10" ht="12" customHeight="1">
      <c r="B8" s="371">
        <v>106</v>
      </c>
      <c r="C8" s="372" t="s">
        <v>35</v>
      </c>
      <c r="D8" s="174">
        <v>56197.93</v>
      </c>
      <c r="E8" s="175">
        <v>4097.77</v>
      </c>
      <c r="F8" s="375">
        <f t="shared" si="0"/>
        <v>52100.16</v>
      </c>
      <c r="G8" s="174">
        <v>56197.93</v>
      </c>
      <c r="H8" s="175">
        <v>5502.72</v>
      </c>
      <c r="I8" s="375">
        <f t="shared" si="1"/>
        <v>50695.21</v>
      </c>
      <c r="J8" s="374">
        <f aca="true" t="shared" si="2" ref="J8:J26">G8-D8</f>
        <v>0</v>
      </c>
    </row>
    <row r="9" spans="2:10" ht="12" customHeight="1">
      <c r="B9" s="371">
        <v>107</v>
      </c>
      <c r="C9" s="372" t="s">
        <v>220</v>
      </c>
      <c r="D9" s="174">
        <v>5310011.67</v>
      </c>
      <c r="E9" s="175">
        <v>546683.93</v>
      </c>
      <c r="F9" s="375">
        <f t="shared" si="0"/>
        <v>4763327.74</v>
      </c>
      <c r="G9" s="174">
        <v>5452653.68</v>
      </c>
      <c r="H9" s="175">
        <v>679434.22</v>
      </c>
      <c r="I9" s="375">
        <f t="shared" si="1"/>
        <v>4773219.46</v>
      </c>
      <c r="J9" s="374">
        <f t="shared" si="2"/>
        <v>142642.00999999978</v>
      </c>
    </row>
    <row r="10" spans="2:10" ht="13.5" customHeight="1">
      <c r="B10" s="371">
        <v>109</v>
      </c>
      <c r="C10" s="372" t="s">
        <v>3</v>
      </c>
      <c r="D10" s="174">
        <v>253383.18</v>
      </c>
      <c r="E10" s="175">
        <v>127204.13</v>
      </c>
      <c r="F10" s="375">
        <f t="shared" si="0"/>
        <v>126179.04999999999</v>
      </c>
      <c r="G10" s="174">
        <v>253383.18</v>
      </c>
      <c r="H10" s="175">
        <v>133287.15</v>
      </c>
      <c r="I10" s="375">
        <f t="shared" si="1"/>
        <v>120096.03</v>
      </c>
      <c r="J10" s="374">
        <f t="shared" si="2"/>
        <v>0</v>
      </c>
    </row>
    <row r="11" spans="2:10" ht="14.25" customHeight="1">
      <c r="B11" s="371">
        <v>110</v>
      </c>
      <c r="C11" s="372" t="s">
        <v>106</v>
      </c>
      <c r="D11" s="174">
        <v>1150059.96</v>
      </c>
      <c r="E11" s="175">
        <v>689608.93</v>
      </c>
      <c r="F11" s="375">
        <f t="shared" si="0"/>
        <v>460451.0299999999</v>
      </c>
      <c r="G11" s="174">
        <v>1473630.37</v>
      </c>
      <c r="H11" s="175">
        <v>708747.33</v>
      </c>
      <c r="I11" s="375">
        <f t="shared" si="1"/>
        <v>764883.0400000002</v>
      </c>
      <c r="J11" s="374">
        <f t="shared" si="2"/>
        <v>323570.41000000015</v>
      </c>
    </row>
    <row r="12" spans="2:10" ht="11.25" customHeight="1">
      <c r="B12" s="371">
        <v>211</v>
      </c>
      <c r="C12" s="372" t="s">
        <v>34</v>
      </c>
      <c r="D12" s="174">
        <v>15338118.42</v>
      </c>
      <c r="E12" s="175">
        <v>3773611.13</v>
      </c>
      <c r="F12" s="375">
        <f t="shared" si="0"/>
        <v>11564507.29</v>
      </c>
      <c r="G12" s="174">
        <v>16434149.25</v>
      </c>
      <c r="H12" s="175">
        <v>4462863.45</v>
      </c>
      <c r="I12" s="375">
        <f t="shared" si="1"/>
        <v>11971285.8</v>
      </c>
      <c r="J12" s="374">
        <f t="shared" si="2"/>
        <v>1096030.83</v>
      </c>
    </row>
    <row r="13" spans="2:10" ht="11.25" customHeight="1">
      <c r="B13" s="371">
        <v>220</v>
      </c>
      <c r="C13" s="372" t="s">
        <v>36</v>
      </c>
      <c r="D13" s="174">
        <v>28230575.43</v>
      </c>
      <c r="E13" s="175">
        <v>12720719.27</v>
      </c>
      <c r="F13" s="375">
        <f t="shared" si="0"/>
        <v>15509856.16</v>
      </c>
      <c r="G13" s="174">
        <v>28592377.38</v>
      </c>
      <c r="H13" s="175">
        <v>13721815.4</v>
      </c>
      <c r="I13" s="375">
        <f t="shared" si="1"/>
        <v>14870561.979999999</v>
      </c>
      <c r="J13" s="374">
        <f t="shared" si="2"/>
        <v>361801.94999999925</v>
      </c>
    </row>
    <row r="14" spans="2:10" ht="14.25" customHeight="1">
      <c r="B14" s="371">
        <v>226</v>
      </c>
      <c r="C14" s="372" t="s">
        <v>4</v>
      </c>
      <c r="D14" s="174">
        <v>1130925.85</v>
      </c>
      <c r="E14" s="175">
        <v>311141.8</v>
      </c>
      <c r="F14" s="375">
        <f t="shared" si="0"/>
        <v>819784.05</v>
      </c>
      <c r="G14" s="174">
        <v>1215482.31</v>
      </c>
      <c r="H14" s="175">
        <v>339414.96</v>
      </c>
      <c r="I14" s="375">
        <f t="shared" si="1"/>
        <v>876067.3500000001</v>
      </c>
      <c r="J14" s="374">
        <f t="shared" si="2"/>
        <v>84556.45999999996</v>
      </c>
    </row>
    <row r="15" spans="2:10" ht="12" customHeight="1">
      <c r="B15" s="371">
        <v>310</v>
      </c>
      <c r="C15" s="372" t="s">
        <v>5</v>
      </c>
      <c r="D15" s="174">
        <v>374891.42</v>
      </c>
      <c r="E15" s="175">
        <v>161894.65</v>
      </c>
      <c r="F15" s="375">
        <f t="shared" si="0"/>
        <v>212996.77</v>
      </c>
      <c r="G15" s="174">
        <v>374891.42</v>
      </c>
      <c r="H15" s="175">
        <v>188137.04</v>
      </c>
      <c r="I15" s="375">
        <f t="shared" si="1"/>
        <v>186754.37999999998</v>
      </c>
      <c r="J15" s="374">
        <f t="shared" si="2"/>
        <v>0</v>
      </c>
    </row>
    <row r="16" spans="2:10" ht="14.25" customHeight="1">
      <c r="B16" s="371">
        <v>344</v>
      </c>
      <c r="C16" s="372" t="s">
        <v>221</v>
      </c>
      <c r="D16" s="174">
        <v>11590</v>
      </c>
      <c r="E16" s="175">
        <v>7572.12</v>
      </c>
      <c r="F16" s="375">
        <f t="shared" si="0"/>
        <v>4017.88</v>
      </c>
      <c r="G16" s="174">
        <v>11590</v>
      </c>
      <c r="H16" s="175">
        <v>9194.72</v>
      </c>
      <c r="I16" s="375">
        <f t="shared" si="1"/>
        <v>2395.2800000000007</v>
      </c>
      <c r="J16" s="374">
        <f t="shared" si="2"/>
        <v>0</v>
      </c>
    </row>
    <row r="17" spans="2:10" ht="12.75">
      <c r="B17" s="371">
        <v>491</v>
      </c>
      <c r="C17" s="376" t="s">
        <v>6</v>
      </c>
      <c r="D17" s="174">
        <v>1043911.28</v>
      </c>
      <c r="E17" s="175">
        <v>802306.45</v>
      </c>
      <c r="F17" s="375">
        <f t="shared" si="0"/>
        <v>241604.83000000007</v>
      </c>
      <c r="G17" s="174">
        <v>1524484.13</v>
      </c>
      <c r="H17" s="175">
        <v>1064604.26</v>
      </c>
      <c r="I17" s="375">
        <f t="shared" si="1"/>
        <v>459879.8699999999</v>
      </c>
      <c r="J17" s="374">
        <f t="shared" si="2"/>
        <v>480572.84999999986</v>
      </c>
    </row>
    <row r="18" spans="2:10" ht="12.75">
      <c r="B18" s="371">
        <v>623</v>
      </c>
      <c r="C18" s="376" t="s">
        <v>278</v>
      </c>
      <c r="D18" s="174">
        <v>29848.45</v>
      </c>
      <c r="E18" s="175">
        <v>853.95</v>
      </c>
      <c r="F18" s="375">
        <f t="shared" si="0"/>
        <v>28994.5</v>
      </c>
      <c r="G18" s="174">
        <v>37852.77</v>
      </c>
      <c r="H18" s="175">
        <v>3940.77</v>
      </c>
      <c r="I18" s="375">
        <f t="shared" si="1"/>
        <v>33912</v>
      </c>
      <c r="J18" s="374">
        <f t="shared" si="2"/>
        <v>8004.319999999996</v>
      </c>
    </row>
    <row r="19" spans="2:10" ht="12.75">
      <c r="B19" s="371">
        <v>624</v>
      </c>
      <c r="C19" s="376" t="s">
        <v>114</v>
      </c>
      <c r="D19" s="174">
        <v>56615</v>
      </c>
      <c r="E19" s="175">
        <v>39791.2</v>
      </c>
      <c r="F19" s="375">
        <f t="shared" si="0"/>
        <v>16823.800000000003</v>
      </c>
      <c r="G19" s="174">
        <v>56615</v>
      </c>
      <c r="H19" s="175">
        <v>42753.48</v>
      </c>
      <c r="I19" s="375">
        <f t="shared" si="1"/>
        <v>13861.519999999997</v>
      </c>
      <c r="J19" s="374">
        <f t="shared" si="2"/>
        <v>0</v>
      </c>
    </row>
    <row r="20" spans="2:10" ht="12.75">
      <c r="B20" s="371">
        <v>626</v>
      </c>
      <c r="C20" s="376" t="s">
        <v>115</v>
      </c>
      <c r="D20" s="174">
        <v>57096</v>
      </c>
      <c r="E20" s="175">
        <v>28548</v>
      </c>
      <c r="F20" s="375">
        <f t="shared" si="0"/>
        <v>28548</v>
      </c>
      <c r="G20" s="174">
        <v>57096</v>
      </c>
      <c r="H20" s="175">
        <v>34257.6</v>
      </c>
      <c r="I20" s="375">
        <f t="shared" si="1"/>
        <v>22838.4</v>
      </c>
      <c r="J20" s="374">
        <f t="shared" si="2"/>
        <v>0</v>
      </c>
    </row>
    <row r="21" spans="2:10" ht="12" customHeight="1">
      <c r="B21" s="371">
        <v>669</v>
      </c>
      <c r="C21" s="372" t="s">
        <v>222</v>
      </c>
      <c r="D21" s="174">
        <v>5402.16</v>
      </c>
      <c r="E21" s="175">
        <v>4997.05</v>
      </c>
      <c r="F21" s="375">
        <f t="shared" si="0"/>
        <v>405.1099999999997</v>
      </c>
      <c r="G21" s="174">
        <v>5402.16</v>
      </c>
      <c r="H21" s="175">
        <v>5402.16</v>
      </c>
      <c r="I21" s="375">
        <f t="shared" si="1"/>
        <v>0</v>
      </c>
      <c r="J21" s="374">
        <f t="shared" si="2"/>
        <v>0</v>
      </c>
    </row>
    <row r="22" spans="2:10" ht="12.75" customHeight="1">
      <c r="B22" s="371">
        <v>743</v>
      </c>
      <c r="C22" s="372" t="s">
        <v>7</v>
      </c>
      <c r="D22" s="174">
        <v>240697.52</v>
      </c>
      <c r="E22" s="175">
        <v>215597.57</v>
      </c>
      <c r="F22" s="375">
        <f>D22-E22</f>
        <v>25099.949999999983</v>
      </c>
      <c r="G22" s="174">
        <v>240697.52</v>
      </c>
      <c r="H22" s="175">
        <v>222995.45</v>
      </c>
      <c r="I22" s="375">
        <f>G22-H22</f>
        <v>17702.069999999978</v>
      </c>
      <c r="J22" s="374">
        <f t="shared" si="2"/>
        <v>0</v>
      </c>
    </row>
    <row r="23" spans="2:10" ht="12.75" customHeight="1">
      <c r="B23" s="371">
        <v>802</v>
      </c>
      <c r="C23" s="372" t="s">
        <v>37</v>
      </c>
      <c r="D23" s="174">
        <v>507154.99</v>
      </c>
      <c r="E23" s="175">
        <v>412063.43</v>
      </c>
      <c r="F23" s="375">
        <f>D23-E23</f>
        <v>95091.56</v>
      </c>
      <c r="G23" s="174">
        <v>507154.99</v>
      </c>
      <c r="H23" s="175">
        <v>507154.99</v>
      </c>
      <c r="I23" s="375">
        <f t="shared" si="1"/>
        <v>0</v>
      </c>
      <c r="J23" s="374">
        <f t="shared" si="2"/>
        <v>0</v>
      </c>
    </row>
    <row r="24" spans="2:10" ht="12" customHeight="1">
      <c r="B24" s="371">
        <v>803</v>
      </c>
      <c r="C24" s="372" t="s">
        <v>118</v>
      </c>
      <c r="D24" s="174">
        <v>120234.4</v>
      </c>
      <c r="E24" s="175">
        <v>56699.69</v>
      </c>
      <c r="F24" s="375">
        <f>D24-E24</f>
        <v>63534.70999999999</v>
      </c>
      <c r="G24" s="174">
        <v>120234.4</v>
      </c>
      <c r="H24" s="175">
        <v>73464.51</v>
      </c>
      <c r="I24" s="375">
        <f t="shared" si="1"/>
        <v>46769.89</v>
      </c>
      <c r="J24" s="374">
        <f t="shared" si="2"/>
        <v>0</v>
      </c>
    </row>
    <row r="25" spans="2:10" ht="12.75" customHeight="1">
      <c r="B25" s="371">
        <v>806</v>
      </c>
      <c r="C25" s="372" t="s">
        <v>8</v>
      </c>
      <c r="D25" s="174">
        <v>928369.42</v>
      </c>
      <c r="E25" s="175">
        <v>345314.66</v>
      </c>
      <c r="F25" s="375">
        <f>D25-E25</f>
        <v>583054.76</v>
      </c>
      <c r="G25" s="174">
        <v>928369.42</v>
      </c>
      <c r="H25" s="175">
        <v>521589.33</v>
      </c>
      <c r="I25" s="375">
        <f t="shared" si="1"/>
        <v>406780.09</v>
      </c>
      <c r="J25" s="374">
        <f t="shared" si="2"/>
        <v>0</v>
      </c>
    </row>
    <row r="26" spans="2:10" ht="13.5" customHeight="1">
      <c r="B26" s="371">
        <v>808</v>
      </c>
      <c r="C26" s="372" t="s">
        <v>38</v>
      </c>
      <c r="D26" s="174">
        <v>252510.77</v>
      </c>
      <c r="E26" s="175">
        <v>138296.2</v>
      </c>
      <c r="F26" s="375">
        <f>D26-E26</f>
        <v>114214.56999999998</v>
      </c>
      <c r="G26" s="174">
        <v>252510.77</v>
      </c>
      <c r="H26" s="175">
        <v>163547.28</v>
      </c>
      <c r="I26" s="375">
        <f>G26-H26</f>
        <v>88963.48999999999</v>
      </c>
      <c r="J26" s="374">
        <f t="shared" si="2"/>
        <v>0</v>
      </c>
    </row>
    <row r="27" spans="2:10" ht="16.5" customHeight="1">
      <c r="B27" s="371"/>
      <c r="C27" s="377" t="s">
        <v>9</v>
      </c>
      <c r="D27" s="177">
        <f aca="true" t="shared" si="3" ref="D27:J27">SUM(D7:D26)</f>
        <v>56405296.74000002</v>
      </c>
      <c r="E27" s="177">
        <f t="shared" si="3"/>
        <v>20702923.24</v>
      </c>
      <c r="F27" s="378">
        <f t="shared" si="3"/>
        <v>35702373.50000001</v>
      </c>
      <c r="G27" s="177">
        <f t="shared" si="3"/>
        <v>58902475.570000015</v>
      </c>
      <c r="H27" s="177">
        <f t="shared" si="3"/>
        <v>23236720.71</v>
      </c>
      <c r="I27" s="378">
        <f t="shared" si="3"/>
        <v>35665754.86000001</v>
      </c>
      <c r="J27" s="379">
        <f t="shared" si="3"/>
        <v>2497178.8299999987</v>
      </c>
    </row>
    <row r="28" spans="2:10" ht="13.5" thickBot="1">
      <c r="B28" s="380" t="s">
        <v>33</v>
      </c>
      <c r="C28" s="376" t="s">
        <v>10</v>
      </c>
      <c r="D28" s="178">
        <v>204870.04</v>
      </c>
      <c r="E28" s="381">
        <v>193024.53</v>
      </c>
      <c r="F28" s="382">
        <f>D28-E28</f>
        <v>11845.51000000001</v>
      </c>
      <c r="G28" s="178">
        <v>245279.59</v>
      </c>
      <c r="H28" s="381">
        <v>217800.87</v>
      </c>
      <c r="I28" s="382">
        <f>G28-H28</f>
        <v>27478.72</v>
      </c>
      <c r="J28" s="383">
        <f>G28-D28</f>
        <v>40409.54999999999</v>
      </c>
    </row>
    <row r="29" spans="2:10" ht="13.5" thickBot="1">
      <c r="B29" s="364"/>
      <c r="C29" s="384" t="s">
        <v>11</v>
      </c>
      <c r="D29" s="385">
        <f>SUM(D27:D28)</f>
        <v>56610166.780000016</v>
      </c>
      <c r="E29" s="385">
        <f>SUM(E27:E28)</f>
        <v>20895947.77</v>
      </c>
      <c r="F29" s="386">
        <f>SUM(F27:F28)</f>
        <v>35714219.010000005</v>
      </c>
      <c r="G29" s="385">
        <f>SUM(G27:G28)</f>
        <v>59147755.16000002</v>
      </c>
      <c r="H29" s="385">
        <f>H27+H28</f>
        <v>23454521.580000002</v>
      </c>
      <c r="I29" s="386">
        <f>SUM(I27:I28)</f>
        <v>35693233.580000006</v>
      </c>
      <c r="J29" s="387">
        <f>SUM(J27:J28)</f>
        <v>2537588.3799999985</v>
      </c>
    </row>
    <row r="30" spans="2:10" ht="13.5" thickBot="1">
      <c r="B30" s="388" t="s">
        <v>40</v>
      </c>
      <c r="C30" s="267" t="s">
        <v>42</v>
      </c>
      <c r="D30" s="175">
        <v>1906501.39</v>
      </c>
      <c r="E30" s="175">
        <v>0</v>
      </c>
      <c r="F30" s="243">
        <f>D30-E30</f>
        <v>1906501.39</v>
      </c>
      <c r="G30" s="175">
        <v>1906501.39</v>
      </c>
      <c r="H30" s="175">
        <v>0</v>
      </c>
      <c r="I30" s="243">
        <f>G30-H30</f>
        <v>1906501.39</v>
      </c>
      <c r="J30" s="243">
        <f>I30-F30</f>
        <v>0</v>
      </c>
    </row>
    <row r="31" spans="2:10" ht="13.5" thickBot="1">
      <c r="B31" s="389"/>
      <c r="C31" s="390" t="s">
        <v>41</v>
      </c>
      <c r="D31" s="391">
        <f aca="true" t="shared" si="4" ref="D31:J31">D29+D30</f>
        <v>58516668.17000002</v>
      </c>
      <c r="E31" s="391">
        <f t="shared" si="4"/>
        <v>20895947.77</v>
      </c>
      <c r="F31" s="391">
        <f t="shared" si="4"/>
        <v>37620720.400000006</v>
      </c>
      <c r="G31" s="391">
        <f t="shared" si="4"/>
        <v>61054256.55000002</v>
      </c>
      <c r="H31" s="391">
        <f t="shared" si="4"/>
        <v>23454521.580000002</v>
      </c>
      <c r="I31" s="391">
        <f t="shared" si="4"/>
        <v>37599734.970000006</v>
      </c>
      <c r="J31" s="392">
        <f t="shared" si="4"/>
        <v>2537588.3799999985</v>
      </c>
    </row>
    <row r="37" spans="2:10" ht="18">
      <c r="B37" s="2"/>
      <c r="C37" s="1"/>
      <c r="D37" s="1"/>
      <c r="E37" s="1"/>
      <c r="F37" s="1"/>
      <c r="G37" s="1"/>
      <c r="H37" s="1"/>
      <c r="I37" s="538" t="s">
        <v>223</v>
      </c>
      <c r="J37" s="538"/>
    </row>
    <row r="38" spans="2:10" ht="15">
      <c r="B38" s="500" t="s">
        <v>327</v>
      </c>
      <c r="C38" s="500"/>
      <c r="D38" s="500"/>
      <c r="E38" s="500"/>
      <c r="F38" s="500"/>
      <c r="G38" s="500"/>
      <c r="H38" s="500"/>
      <c r="I38" s="500"/>
      <c r="J38" s="500"/>
    </row>
    <row r="39" spans="2:10" ht="12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5.75" customHeight="1" thickBot="1">
      <c r="B40" s="1"/>
      <c r="C40" s="1"/>
      <c r="D40" s="1"/>
      <c r="E40" s="1"/>
      <c r="F40" s="1"/>
      <c r="G40" s="1"/>
      <c r="H40" s="1"/>
      <c r="I40" s="1"/>
      <c r="J40" s="1"/>
    </row>
    <row r="41" spans="2:10" ht="42.75" thickBot="1">
      <c r="B41" s="228" t="s">
        <v>0</v>
      </c>
      <c r="C41" s="229" t="s">
        <v>1</v>
      </c>
      <c r="D41" s="366" t="s">
        <v>299</v>
      </c>
      <c r="E41" s="367" t="s">
        <v>277</v>
      </c>
      <c r="F41" s="368" t="s">
        <v>272</v>
      </c>
      <c r="G41" s="367" t="s">
        <v>301</v>
      </c>
      <c r="H41" s="367" t="s">
        <v>302</v>
      </c>
      <c r="I41" s="369" t="s">
        <v>303</v>
      </c>
      <c r="J41" s="370" t="s">
        <v>300</v>
      </c>
    </row>
    <row r="42" spans="2:10" ht="12.75">
      <c r="B42" s="230">
        <v>107</v>
      </c>
      <c r="C42" s="231" t="s">
        <v>100</v>
      </c>
      <c r="D42" s="174">
        <v>28198.29</v>
      </c>
      <c r="E42" s="175">
        <v>11455.55</v>
      </c>
      <c r="F42" s="232">
        <f>D42-E42</f>
        <v>16742.74</v>
      </c>
      <c r="G42" s="174">
        <v>28198.29</v>
      </c>
      <c r="H42" s="175">
        <v>12160.51</v>
      </c>
      <c r="I42" s="174">
        <f>G42-H42</f>
        <v>16037.78</v>
      </c>
      <c r="J42" s="233">
        <f>G42-D42</f>
        <v>0</v>
      </c>
    </row>
    <row r="43" spans="2:10" ht="12.75">
      <c r="B43" s="230">
        <v>803</v>
      </c>
      <c r="C43" s="231" t="s">
        <v>118</v>
      </c>
      <c r="D43" s="232">
        <v>3500</v>
      </c>
      <c r="E43" s="232">
        <v>3500</v>
      </c>
      <c r="F43" s="232">
        <f>D43-E43</f>
        <v>0</v>
      </c>
      <c r="G43" s="232">
        <v>3500</v>
      </c>
      <c r="H43" s="232">
        <v>3500</v>
      </c>
      <c r="I43" s="174">
        <f>G43-H43</f>
        <v>0</v>
      </c>
      <c r="J43" s="233">
        <f>G43-D43</f>
        <v>0</v>
      </c>
    </row>
    <row r="44" spans="2:10" ht="12.75">
      <c r="B44" s="230">
        <v>491</v>
      </c>
      <c r="C44" s="231" t="s">
        <v>6</v>
      </c>
      <c r="D44" s="232">
        <v>0</v>
      </c>
      <c r="E44" s="232">
        <v>0</v>
      </c>
      <c r="F44" s="232">
        <v>0</v>
      </c>
      <c r="G44" s="232">
        <v>15657.9</v>
      </c>
      <c r="H44" s="232">
        <v>391.45</v>
      </c>
      <c r="I44" s="174">
        <f>G44-H44</f>
        <v>15266.449999999999</v>
      </c>
      <c r="J44" s="233">
        <f>G44-D44</f>
        <v>15657.9</v>
      </c>
    </row>
    <row r="45" spans="2:10" ht="12.75">
      <c r="B45" s="228"/>
      <c r="C45" s="229" t="s">
        <v>9</v>
      </c>
      <c r="D45" s="393">
        <f>SUM(D42:D43)</f>
        <v>31698.29</v>
      </c>
      <c r="E45" s="393">
        <f>SUM(E42:E43)</f>
        <v>14955.55</v>
      </c>
      <c r="F45" s="393">
        <f>SUM(F42:F43)</f>
        <v>16742.74</v>
      </c>
      <c r="G45" s="239">
        <f>SUM(G42:G44)</f>
        <v>47356.19</v>
      </c>
      <c r="H45" s="239">
        <f>SUM(H42:H44)</f>
        <v>16051.960000000001</v>
      </c>
      <c r="I45" s="239">
        <f>SUM(I42:I44)</f>
        <v>31304.23</v>
      </c>
      <c r="J45" s="240">
        <f>SUM(J42:J44)</f>
        <v>15657.9</v>
      </c>
    </row>
    <row r="46" spans="2:10" ht="12.75">
      <c r="B46" s="237" t="s">
        <v>33</v>
      </c>
      <c r="C46" s="234" t="s">
        <v>10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  <c r="I46" s="232">
        <v>0</v>
      </c>
      <c r="J46" s="232">
        <v>0</v>
      </c>
    </row>
    <row r="47" spans="2:10" ht="12.75">
      <c r="B47" s="228"/>
      <c r="C47" s="228" t="s">
        <v>11</v>
      </c>
      <c r="D47" s="239">
        <f aca="true" t="shared" si="5" ref="D47:J47">SUM(D45:D46)</f>
        <v>31698.29</v>
      </c>
      <c r="E47" s="239">
        <f t="shared" si="5"/>
        <v>14955.55</v>
      </c>
      <c r="F47" s="239">
        <f t="shared" si="5"/>
        <v>16742.74</v>
      </c>
      <c r="G47" s="239">
        <f t="shared" si="5"/>
        <v>47356.19</v>
      </c>
      <c r="H47" s="239">
        <f t="shared" si="5"/>
        <v>16051.960000000001</v>
      </c>
      <c r="I47" s="239">
        <f t="shared" si="5"/>
        <v>31304.23</v>
      </c>
      <c r="J47" s="240">
        <f t="shared" si="5"/>
        <v>15657.9</v>
      </c>
    </row>
    <row r="48" spans="2:10" ht="12.75">
      <c r="B48" s="241" t="s">
        <v>40</v>
      </c>
      <c r="C48" s="242" t="s">
        <v>42</v>
      </c>
      <c r="D48" s="232">
        <v>0</v>
      </c>
      <c r="E48" s="232">
        <v>0</v>
      </c>
      <c r="F48" s="232">
        <v>0</v>
      </c>
      <c r="G48" s="232">
        <v>0</v>
      </c>
      <c r="H48" s="232">
        <v>0</v>
      </c>
      <c r="I48" s="232">
        <v>0</v>
      </c>
      <c r="J48" s="232">
        <v>0</v>
      </c>
    </row>
    <row r="49" spans="2:10" ht="12.75">
      <c r="B49" s="244"/>
      <c r="C49" s="273" t="s">
        <v>41</v>
      </c>
      <c r="D49" s="245">
        <f>D47+D48</f>
        <v>31698.29</v>
      </c>
      <c r="E49" s="256">
        <f>SUM(E47:E48)</f>
        <v>14955.55</v>
      </c>
      <c r="F49" s="245">
        <f>F47+F48</f>
        <v>16742.74</v>
      </c>
      <c r="G49" s="245">
        <f>G47+G48</f>
        <v>47356.19</v>
      </c>
      <c r="H49" s="245">
        <f>H47+H48</f>
        <v>16051.960000000001</v>
      </c>
      <c r="I49" s="245">
        <f>I47+I48</f>
        <v>31304.23</v>
      </c>
      <c r="J49" s="245">
        <f>J47+J48</f>
        <v>15657.9</v>
      </c>
    </row>
    <row r="50" spans="2:10" ht="12.75">
      <c r="B50" s="30"/>
      <c r="C50" s="31"/>
      <c r="D50" s="31"/>
      <c r="E50" s="31"/>
      <c r="F50" s="31"/>
      <c r="G50" s="43"/>
      <c r="H50" s="1"/>
      <c r="I50" s="31"/>
      <c r="J50" s="30"/>
    </row>
    <row r="51" spans="2:10" ht="15">
      <c r="B51" s="560" t="s">
        <v>330</v>
      </c>
      <c r="C51" s="560"/>
      <c r="D51" s="560"/>
      <c r="E51" s="560"/>
      <c r="F51" s="560"/>
      <c r="G51" s="560"/>
      <c r="H51" s="560"/>
      <c r="I51" s="560"/>
      <c r="J51" s="560"/>
    </row>
    <row r="52" spans="2:10" ht="13.5" thickBot="1">
      <c r="B52" s="30"/>
      <c r="C52" s="31"/>
      <c r="D52" s="31"/>
      <c r="E52" s="31"/>
      <c r="F52" s="394"/>
      <c r="G52" s="43"/>
      <c r="H52" s="31"/>
      <c r="I52" s="31"/>
      <c r="J52" s="30"/>
    </row>
    <row r="53" spans="2:10" ht="42.75" thickBot="1">
      <c r="B53" s="228" t="s">
        <v>0</v>
      </c>
      <c r="C53" s="229" t="s">
        <v>1</v>
      </c>
      <c r="D53" s="366" t="s">
        <v>299</v>
      </c>
      <c r="E53" s="367" t="s">
        <v>277</v>
      </c>
      <c r="F53" s="368" t="s">
        <v>272</v>
      </c>
      <c r="G53" s="367" t="s">
        <v>301</v>
      </c>
      <c r="H53" s="367" t="s">
        <v>302</v>
      </c>
      <c r="I53" s="369" t="s">
        <v>303</v>
      </c>
      <c r="J53" s="370" t="s">
        <v>300</v>
      </c>
    </row>
    <row r="54" spans="2:10" ht="12.75">
      <c r="B54" s="230">
        <v>107</v>
      </c>
      <c r="C54" s="231" t="s">
        <v>100</v>
      </c>
      <c r="D54" s="232">
        <v>1389141.6</v>
      </c>
      <c r="E54" s="232">
        <v>320446.86</v>
      </c>
      <c r="F54" s="232">
        <f>D54-E54</f>
        <v>1068694.7400000002</v>
      </c>
      <c r="G54" s="232">
        <v>1389141.6</v>
      </c>
      <c r="H54" s="232">
        <v>355175.4</v>
      </c>
      <c r="I54" s="232">
        <f>G54-H54</f>
        <v>1033966.2000000001</v>
      </c>
      <c r="J54" s="232">
        <f aca="true" t="shared" si="6" ref="J54:J61">(G54-D54)</f>
        <v>0</v>
      </c>
    </row>
    <row r="55" spans="2:10" ht="12.75">
      <c r="B55" s="230">
        <v>211</v>
      </c>
      <c r="C55" s="231" t="s">
        <v>224</v>
      </c>
      <c r="D55" s="232">
        <v>107436.4</v>
      </c>
      <c r="E55" s="232">
        <v>10967.46</v>
      </c>
      <c r="F55" s="232">
        <f aca="true" t="shared" si="7" ref="F55:F61">D55-E55</f>
        <v>96468.94</v>
      </c>
      <c r="G55" s="232">
        <v>107436.4</v>
      </c>
      <c r="H55" s="232">
        <v>13653.37</v>
      </c>
      <c r="I55" s="232">
        <f aca="true" t="shared" si="8" ref="I55:I61">G55-H55</f>
        <v>93783.03</v>
      </c>
      <c r="J55" s="232">
        <f t="shared" si="6"/>
        <v>0</v>
      </c>
    </row>
    <row r="56" spans="2:10" ht="12.75">
      <c r="B56" s="230">
        <v>290</v>
      </c>
      <c r="C56" s="231" t="s">
        <v>108</v>
      </c>
      <c r="D56" s="232">
        <v>16452.21</v>
      </c>
      <c r="E56" s="232">
        <v>8843.16</v>
      </c>
      <c r="F56" s="232">
        <f t="shared" si="7"/>
        <v>7609.049999999999</v>
      </c>
      <c r="G56" s="232">
        <v>16452.21</v>
      </c>
      <c r="H56" s="232">
        <v>9254.47</v>
      </c>
      <c r="I56" s="232">
        <f t="shared" si="8"/>
        <v>7197.74</v>
      </c>
      <c r="J56" s="232">
        <f t="shared" si="6"/>
        <v>0</v>
      </c>
    </row>
    <row r="57" spans="2:10" ht="12.75">
      <c r="B57" s="230">
        <v>310</v>
      </c>
      <c r="C57" s="231" t="s">
        <v>225</v>
      </c>
      <c r="D57" s="232">
        <v>15709.87</v>
      </c>
      <c r="E57" s="232">
        <v>15709.87</v>
      </c>
      <c r="F57" s="232">
        <f t="shared" si="7"/>
        <v>0</v>
      </c>
      <c r="G57" s="232">
        <v>15709.87</v>
      </c>
      <c r="H57" s="232">
        <v>15709.87</v>
      </c>
      <c r="I57" s="232">
        <f t="shared" si="8"/>
        <v>0</v>
      </c>
      <c r="J57" s="232">
        <f t="shared" si="6"/>
        <v>0</v>
      </c>
    </row>
    <row r="58" spans="2:10" ht="12.75">
      <c r="B58" s="230">
        <v>491</v>
      </c>
      <c r="C58" s="234" t="s">
        <v>6</v>
      </c>
      <c r="D58" s="232">
        <v>3560</v>
      </c>
      <c r="E58" s="232">
        <v>3560</v>
      </c>
      <c r="F58" s="232">
        <f t="shared" si="7"/>
        <v>0</v>
      </c>
      <c r="G58" s="232">
        <v>3560</v>
      </c>
      <c r="H58" s="232">
        <v>3560</v>
      </c>
      <c r="I58" s="232">
        <f t="shared" si="8"/>
        <v>0</v>
      </c>
      <c r="J58" s="232">
        <f t="shared" si="6"/>
        <v>0</v>
      </c>
    </row>
    <row r="59" spans="2:10" ht="12.75">
      <c r="B59" s="230">
        <v>624</v>
      </c>
      <c r="C59" s="234" t="s">
        <v>114</v>
      </c>
      <c r="D59" s="232">
        <v>15950</v>
      </c>
      <c r="E59" s="232">
        <v>8639.58</v>
      </c>
      <c r="F59" s="232">
        <f t="shared" si="7"/>
        <v>7310.42</v>
      </c>
      <c r="G59" s="232">
        <v>15950</v>
      </c>
      <c r="H59" s="232">
        <v>10234.58</v>
      </c>
      <c r="I59" s="232">
        <f t="shared" si="8"/>
        <v>5715.42</v>
      </c>
      <c r="J59" s="232">
        <f t="shared" si="6"/>
        <v>0</v>
      </c>
    </row>
    <row r="60" spans="2:10" ht="12.75">
      <c r="B60" s="230">
        <v>803</v>
      </c>
      <c r="C60" s="231" t="s">
        <v>118</v>
      </c>
      <c r="D60" s="232">
        <v>21345.24</v>
      </c>
      <c r="E60" s="232">
        <v>19745.94</v>
      </c>
      <c r="F60" s="232">
        <f t="shared" si="7"/>
        <v>1599.300000000003</v>
      </c>
      <c r="G60" s="232">
        <v>15855.24</v>
      </c>
      <c r="H60" s="232">
        <v>14793.29</v>
      </c>
      <c r="I60" s="232">
        <f t="shared" si="8"/>
        <v>1061.949999999999</v>
      </c>
      <c r="J60" s="232">
        <f t="shared" si="6"/>
        <v>-5490.000000000002</v>
      </c>
    </row>
    <row r="61" spans="2:10" ht="13.5" customHeight="1">
      <c r="B61" s="230">
        <v>808</v>
      </c>
      <c r="C61" s="231" t="s">
        <v>38</v>
      </c>
      <c r="D61" s="232">
        <v>10085.07</v>
      </c>
      <c r="E61" s="232">
        <v>6920.67</v>
      </c>
      <c r="F61" s="232">
        <f t="shared" si="7"/>
        <v>3164.3999999999996</v>
      </c>
      <c r="G61" s="232">
        <v>10085.07</v>
      </c>
      <c r="H61" s="232">
        <v>7420.31</v>
      </c>
      <c r="I61" s="232">
        <f t="shared" si="8"/>
        <v>2664.7599999999993</v>
      </c>
      <c r="J61" s="232">
        <f t="shared" si="6"/>
        <v>0</v>
      </c>
    </row>
    <row r="62" spans="2:10" ht="12.75">
      <c r="B62" s="228"/>
      <c r="C62" s="229" t="s">
        <v>9</v>
      </c>
      <c r="D62" s="393">
        <f aca="true" t="shared" si="9" ref="D62:J62">SUM(D54:D61)</f>
        <v>1579680.3900000001</v>
      </c>
      <c r="E62" s="393">
        <f t="shared" si="9"/>
        <v>394833.54</v>
      </c>
      <c r="F62" s="393">
        <f>SUM(F54:F61)</f>
        <v>1184846.85</v>
      </c>
      <c r="G62" s="239">
        <f t="shared" si="9"/>
        <v>1574190.3900000001</v>
      </c>
      <c r="H62" s="239">
        <f t="shared" si="9"/>
        <v>429801.29</v>
      </c>
      <c r="I62" s="239">
        <f>SUM(I54:I61)</f>
        <v>1144389.0999999999</v>
      </c>
      <c r="J62" s="240">
        <f t="shared" si="9"/>
        <v>-5490.000000000002</v>
      </c>
    </row>
    <row r="63" spans="2:10" ht="12.75">
      <c r="B63" s="237" t="s">
        <v>33</v>
      </c>
      <c r="C63" s="234" t="s">
        <v>10</v>
      </c>
      <c r="D63" s="232">
        <v>0</v>
      </c>
      <c r="E63" s="232">
        <v>0</v>
      </c>
      <c r="F63" s="232">
        <v>0</v>
      </c>
      <c r="G63" s="232">
        <v>0</v>
      </c>
      <c r="H63" s="232">
        <v>0</v>
      </c>
      <c r="I63" s="232">
        <v>0</v>
      </c>
      <c r="J63" s="232">
        <v>0</v>
      </c>
    </row>
    <row r="64" spans="2:10" ht="12.75">
      <c r="B64" s="228"/>
      <c r="C64" s="228" t="s">
        <v>11</v>
      </c>
      <c r="D64" s="239">
        <f aca="true" t="shared" si="10" ref="D64:J64">SUM(D62:D63)</f>
        <v>1579680.3900000001</v>
      </c>
      <c r="E64" s="239">
        <f t="shared" si="10"/>
        <v>394833.54</v>
      </c>
      <c r="F64" s="239">
        <f t="shared" si="10"/>
        <v>1184846.85</v>
      </c>
      <c r="G64" s="239">
        <f t="shared" si="10"/>
        <v>1574190.3900000001</v>
      </c>
      <c r="H64" s="239">
        <f t="shared" si="10"/>
        <v>429801.29</v>
      </c>
      <c r="I64" s="239">
        <f t="shared" si="10"/>
        <v>1144389.0999999999</v>
      </c>
      <c r="J64" s="240">
        <f t="shared" si="10"/>
        <v>-5490.000000000002</v>
      </c>
    </row>
    <row r="65" spans="2:10" ht="12.75">
      <c r="B65" s="241" t="s">
        <v>40</v>
      </c>
      <c r="C65" s="242" t="s">
        <v>42</v>
      </c>
      <c r="D65" s="232">
        <v>0</v>
      </c>
      <c r="E65" s="232">
        <v>0</v>
      </c>
      <c r="F65" s="232">
        <v>0</v>
      </c>
      <c r="G65" s="232">
        <v>0</v>
      </c>
      <c r="H65" s="232">
        <v>0</v>
      </c>
      <c r="I65" s="232">
        <v>0</v>
      </c>
      <c r="J65" s="232">
        <v>0</v>
      </c>
    </row>
    <row r="66" spans="2:10" ht="12.75">
      <c r="B66" s="244"/>
      <c r="C66" s="273" t="s">
        <v>41</v>
      </c>
      <c r="D66" s="245">
        <f aca="true" t="shared" si="11" ref="D66:J66">D64+D65</f>
        <v>1579680.3900000001</v>
      </c>
      <c r="E66" s="245">
        <f t="shared" si="11"/>
        <v>394833.54</v>
      </c>
      <c r="F66" s="245">
        <f t="shared" si="11"/>
        <v>1184846.85</v>
      </c>
      <c r="G66" s="245">
        <f t="shared" si="11"/>
        <v>1574190.3900000001</v>
      </c>
      <c r="H66" s="245">
        <f t="shared" si="11"/>
        <v>429801.29</v>
      </c>
      <c r="I66" s="245">
        <f t="shared" si="11"/>
        <v>1144389.0999999999</v>
      </c>
      <c r="J66" s="245">
        <f t="shared" si="11"/>
        <v>-5490.000000000002</v>
      </c>
    </row>
    <row r="67" spans="2:10" ht="12.75">
      <c r="B67" s="30"/>
      <c r="C67" s="30"/>
      <c r="D67" s="30"/>
      <c r="E67" s="30"/>
      <c r="F67" s="30"/>
      <c r="G67" s="31"/>
      <c r="H67" s="31"/>
      <c r="I67" s="31"/>
      <c r="J67" s="30"/>
    </row>
    <row r="68" spans="2:10" ht="12.75">
      <c r="B68" s="30"/>
      <c r="C68" s="30"/>
      <c r="D68" s="30"/>
      <c r="E68" s="30"/>
      <c r="F68" s="30"/>
      <c r="G68" s="31"/>
      <c r="H68" s="31"/>
      <c r="I68" s="31"/>
      <c r="J68" s="30"/>
    </row>
    <row r="69" spans="2:10" ht="12.75">
      <c r="B69" s="30"/>
      <c r="C69" s="30"/>
      <c r="D69" s="30"/>
      <c r="E69" s="30"/>
      <c r="F69" s="30"/>
      <c r="G69" s="31"/>
      <c r="H69" s="31"/>
      <c r="I69" s="31"/>
      <c r="J69" s="31"/>
    </row>
    <row r="70" spans="2:10" ht="12.75">
      <c r="B70" s="30"/>
      <c r="C70" s="30"/>
      <c r="D70" s="30"/>
      <c r="E70" s="30"/>
      <c r="F70" s="30"/>
      <c r="G70" s="31"/>
      <c r="H70" s="31"/>
      <c r="I70" s="573" t="s">
        <v>226</v>
      </c>
      <c r="J70" s="573"/>
    </row>
    <row r="71" spans="2:10" ht="15">
      <c r="B71" s="560" t="s">
        <v>332</v>
      </c>
      <c r="C71" s="560"/>
      <c r="D71" s="560"/>
      <c r="E71" s="560"/>
      <c r="F71" s="560"/>
      <c r="G71" s="560"/>
      <c r="H71" s="560"/>
      <c r="I71" s="560"/>
      <c r="J71" s="560"/>
    </row>
    <row r="72" spans="2:10" ht="9.75" customHeight="1" thickBot="1">
      <c r="B72" s="30"/>
      <c r="C72" s="31"/>
      <c r="D72" s="31"/>
      <c r="E72" s="31"/>
      <c r="F72" s="394"/>
      <c r="G72" s="43"/>
      <c r="H72" s="31"/>
      <c r="I72" s="31"/>
      <c r="J72" s="30"/>
    </row>
    <row r="73" spans="2:10" ht="42.75" thickBot="1">
      <c r="B73" s="228" t="s">
        <v>0</v>
      </c>
      <c r="C73" s="229" t="s">
        <v>1</v>
      </c>
      <c r="D73" s="366" t="s">
        <v>299</v>
      </c>
      <c r="E73" s="367" t="s">
        <v>277</v>
      </c>
      <c r="F73" s="368" t="s">
        <v>272</v>
      </c>
      <c r="G73" s="367" t="s">
        <v>301</v>
      </c>
      <c r="H73" s="367" t="s">
        <v>302</v>
      </c>
      <c r="I73" s="369" t="s">
        <v>303</v>
      </c>
      <c r="J73" s="370" t="s">
        <v>300</v>
      </c>
    </row>
    <row r="74" spans="2:10" ht="12.75">
      <c r="B74" s="230">
        <v>107</v>
      </c>
      <c r="C74" s="231" t="s">
        <v>100</v>
      </c>
      <c r="D74" s="232">
        <v>7135855.52</v>
      </c>
      <c r="E74" s="232">
        <v>2311091.22</v>
      </c>
      <c r="F74" s="232">
        <f>D74-E74</f>
        <v>4824764.299999999</v>
      </c>
      <c r="G74" s="232">
        <v>7135855.52</v>
      </c>
      <c r="H74" s="232">
        <v>2489487.61</v>
      </c>
      <c r="I74" s="232">
        <f>G74-H74</f>
        <v>4646367.91</v>
      </c>
      <c r="J74" s="232">
        <f>G74-D74</f>
        <v>0</v>
      </c>
    </row>
    <row r="75" spans="2:10" ht="12.75">
      <c r="B75" s="230">
        <v>226</v>
      </c>
      <c r="C75" s="231" t="s">
        <v>4</v>
      </c>
      <c r="D75" s="232">
        <v>70844.09</v>
      </c>
      <c r="E75" s="232">
        <v>46048.61</v>
      </c>
      <c r="F75" s="232">
        <f aca="true" t="shared" si="12" ref="F75:F83">D75-E75</f>
        <v>24795.479999999996</v>
      </c>
      <c r="G75" s="232">
        <v>70844.09</v>
      </c>
      <c r="H75" s="232">
        <v>48882.37</v>
      </c>
      <c r="I75" s="232">
        <f aca="true" t="shared" si="13" ref="I75:I83">G75-H75</f>
        <v>21961.719999999994</v>
      </c>
      <c r="J75" s="232">
        <f aca="true" t="shared" si="14" ref="J75:J83">G75-D75</f>
        <v>0</v>
      </c>
    </row>
    <row r="76" spans="2:10" ht="12.75">
      <c r="B76" s="230">
        <v>290</v>
      </c>
      <c r="C76" s="231" t="s">
        <v>108</v>
      </c>
      <c r="D76" s="232">
        <v>1474854.57</v>
      </c>
      <c r="E76" s="232">
        <v>221228.16</v>
      </c>
      <c r="F76" s="232">
        <f t="shared" si="12"/>
        <v>1253626.4100000001</v>
      </c>
      <c r="G76" s="232">
        <v>1474854.57</v>
      </c>
      <c r="H76" s="232">
        <v>258099.52</v>
      </c>
      <c r="I76" s="232">
        <f t="shared" si="13"/>
        <v>1216755.05</v>
      </c>
      <c r="J76" s="232">
        <f t="shared" si="14"/>
        <v>0</v>
      </c>
    </row>
    <row r="77" spans="2:10" ht="12.75" hidden="1">
      <c r="B77" s="230">
        <v>310</v>
      </c>
      <c r="C77" s="231" t="s">
        <v>5</v>
      </c>
      <c r="D77" s="232">
        <v>0</v>
      </c>
      <c r="E77" s="232">
        <v>0</v>
      </c>
      <c r="F77" s="232">
        <f t="shared" si="12"/>
        <v>0</v>
      </c>
      <c r="G77" s="232">
        <v>0</v>
      </c>
      <c r="H77" s="232">
        <v>0</v>
      </c>
      <c r="I77" s="232">
        <f t="shared" si="13"/>
        <v>0</v>
      </c>
      <c r="J77" s="232">
        <f t="shared" si="14"/>
        <v>0</v>
      </c>
    </row>
    <row r="78" spans="2:10" ht="12.75" hidden="1">
      <c r="B78" s="230">
        <v>491</v>
      </c>
      <c r="C78" s="234" t="s">
        <v>6</v>
      </c>
      <c r="D78" s="232">
        <v>0</v>
      </c>
      <c r="E78" s="232">
        <v>0</v>
      </c>
      <c r="F78" s="232">
        <f t="shared" si="12"/>
        <v>0</v>
      </c>
      <c r="G78" s="232">
        <v>0</v>
      </c>
      <c r="H78" s="232">
        <v>0</v>
      </c>
      <c r="I78" s="232">
        <f t="shared" si="13"/>
        <v>0</v>
      </c>
      <c r="J78" s="232">
        <f t="shared" si="14"/>
        <v>0</v>
      </c>
    </row>
    <row r="79" spans="2:10" ht="12.75">
      <c r="B79" s="230">
        <v>622</v>
      </c>
      <c r="C79" s="234" t="s">
        <v>113</v>
      </c>
      <c r="D79" s="232">
        <v>48839</v>
      </c>
      <c r="E79" s="232">
        <v>20207.04</v>
      </c>
      <c r="F79" s="232">
        <f t="shared" si="12"/>
        <v>28631.96</v>
      </c>
      <c r="G79" s="232">
        <v>48839</v>
      </c>
      <c r="H79" s="232">
        <v>25090.94</v>
      </c>
      <c r="I79" s="232">
        <f t="shared" si="13"/>
        <v>23748.06</v>
      </c>
      <c r="J79" s="232">
        <f t="shared" si="14"/>
        <v>0</v>
      </c>
    </row>
    <row r="80" spans="2:10" ht="12.75">
      <c r="B80" s="230">
        <v>624</v>
      </c>
      <c r="C80" s="234" t="s">
        <v>114</v>
      </c>
      <c r="D80" s="232">
        <v>29961.13</v>
      </c>
      <c r="E80" s="232">
        <v>11966.21</v>
      </c>
      <c r="F80" s="232">
        <f t="shared" si="12"/>
        <v>17994.920000000002</v>
      </c>
      <c r="G80" s="232">
        <v>29961.13</v>
      </c>
      <c r="H80" s="232">
        <v>14962.33</v>
      </c>
      <c r="I80" s="232">
        <f t="shared" si="13"/>
        <v>14998.800000000001</v>
      </c>
      <c r="J80" s="232">
        <f t="shared" si="14"/>
        <v>0</v>
      </c>
    </row>
    <row r="81" spans="2:10" ht="12.75" hidden="1">
      <c r="B81" s="230">
        <v>626</v>
      </c>
      <c r="C81" s="234" t="s">
        <v>115</v>
      </c>
      <c r="D81" s="232">
        <v>0</v>
      </c>
      <c r="E81" s="232">
        <v>0</v>
      </c>
      <c r="F81" s="232">
        <f t="shared" si="12"/>
        <v>0</v>
      </c>
      <c r="G81" s="232">
        <v>0</v>
      </c>
      <c r="H81" s="232">
        <v>0</v>
      </c>
      <c r="I81" s="232">
        <f t="shared" si="13"/>
        <v>0</v>
      </c>
      <c r="J81" s="232">
        <f t="shared" si="14"/>
        <v>0</v>
      </c>
    </row>
    <row r="82" spans="2:10" ht="12.75">
      <c r="B82" s="230">
        <v>803</v>
      </c>
      <c r="C82" s="231" t="s">
        <v>118</v>
      </c>
      <c r="D82" s="232">
        <v>17056</v>
      </c>
      <c r="E82" s="232">
        <v>12459.64</v>
      </c>
      <c r="F82" s="232">
        <f t="shared" si="12"/>
        <v>4596.360000000001</v>
      </c>
      <c r="G82" s="232">
        <v>17056</v>
      </c>
      <c r="H82" s="232">
        <v>13399.04</v>
      </c>
      <c r="I82" s="232">
        <f t="shared" si="13"/>
        <v>3656.959999999999</v>
      </c>
      <c r="J82" s="232">
        <f t="shared" si="14"/>
        <v>0</v>
      </c>
    </row>
    <row r="83" spans="2:10" ht="13.5" customHeight="1">
      <c r="B83" s="230">
        <v>808</v>
      </c>
      <c r="C83" s="231" t="s">
        <v>38</v>
      </c>
      <c r="D83" s="232">
        <v>33558.1</v>
      </c>
      <c r="E83" s="232">
        <v>30042.45</v>
      </c>
      <c r="F83" s="232">
        <f t="shared" si="12"/>
        <v>3515.649999999998</v>
      </c>
      <c r="G83" s="232">
        <v>33558.1</v>
      </c>
      <c r="H83" s="232">
        <v>30506.05</v>
      </c>
      <c r="I83" s="232">
        <f t="shared" si="13"/>
        <v>3052.0499999999993</v>
      </c>
      <c r="J83" s="232">
        <f t="shared" si="14"/>
        <v>0</v>
      </c>
    </row>
    <row r="84" spans="2:10" ht="12.75">
      <c r="B84" s="395"/>
      <c r="C84" s="254" t="s">
        <v>9</v>
      </c>
      <c r="D84" s="396">
        <f aca="true" t="shared" si="15" ref="D84:J84">SUM(D74:D83)</f>
        <v>8810968.41</v>
      </c>
      <c r="E84" s="396">
        <f t="shared" si="15"/>
        <v>2653043.3300000005</v>
      </c>
      <c r="F84" s="396">
        <f t="shared" si="15"/>
        <v>6157925.08</v>
      </c>
      <c r="G84" s="397">
        <f>SUM(G74:G83)</f>
        <v>8810968.41</v>
      </c>
      <c r="H84" s="397">
        <f t="shared" si="15"/>
        <v>2880427.86</v>
      </c>
      <c r="I84" s="397">
        <f t="shared" si="15"/>
        <v>5930540.549999999</v>
      </c>
      <c r="J84" s="398">
        <f t="shared" si="15"/>
        <v>0</v>
      </c>
    </row>
    <row r="85" spans="2:10" ht="12.75">
      <c r="B85" s="237" t="s">
        <v>33</v>
      </c>
      <c r="C85" s="234" t="s">
        <v>10</v>
      </c>
      <c r="D85" s="232">
        <v>0</v>
      </c>
      <c r="E85" s="232">
        <v>0</v>
      </c>
      <c r="F85" s="232">
        <v>0</v>
      </c>
      <c r="G85" s="232">
        <v>0</v>
      </c>
      <c r="H85" s="232">
        <v>0</v>
      </c>
      <c r="I85" s="232">
        <v>0</v>
      </c>
      <c r="J85" s="232">
        <v>0</v>
      </c>
    </row>
    <row r="86" spans="2:10" ht="12.75">
      <c r="B86" s="228"/>
      <c r="C86" s="228" t="s">
        <v>11</v>
      </c>
      <c r="D86" s="239">
        <f aca="true" t="shared" si="16" ref="D86:J86">SUM(D84:D85)</f>
        <v>8810968.41</v>
      </c>
      <c r="E86" s="239">
        <f t="shared" si="16"/>
        <v>2653043.3300000005</v>
      </c>
      <c r="F86" s="239">
        <f t="shared" si="16"/>
        <v>6157925.08</v>
      </c>
      <c r="G86" s="239">
        <f t="shared" si="16"/>
        <v>8810968.41</v>
      </c>
      <c r="H86" s="239">
        <f t="shared" si="16"/>
        <v>2880427.86</v>
      </c>
      <c r="I86" s="239">
        <f t="shared" si="16"/>
        <v>5930540.549999999</v>
      </c>
      <c r="J86" s="240">
        <f t="shared" si="16"/>
        <v>0</v>
      </c>
    </row>
    <row r="87" spans="2:10" ht="12.75">
      <c r="B87" s="241" t="s">
        <v>40</v>
      </c>
      <c r="C87" s="242" t="s">
        <v>42</v>
      </c>
      <c r="D87" s="232">
        <v>0</v>
      </c>
      <c r="E87" s="232">
        <v>0</v>
      </c>
      <c r="F87" s="232">
        <v>0</v>
      </c>
      <c r="G87" s="232">
        <v>0</v>
      </c>
      <c r="H87" s="232">
        <v>0</v>
      </c>
      <c r="I87" s="232">
        <v>0</v>
      </c>
      <c r="J87" s="232">
        <v>0</v>
      </c>
    </row>
    <row r="88" spans="2:10" ht="12.75">
      <c r="B88" s="244"/>
      <c r="C88" s="273" t="s">
        <v>41</v>
      </c>
      <c r="D88" s="245">
        <f aca="true" t="shared" si="17" ref="D88:J88">D86+D87</f>
        <v>8810968.41</v>
      </c>
      <c r="E88" s="245">
        <f t="shared" si="17"/>
        <v>2653043.3300000005</v>
      </c>
      <c r="F88" s="245">
        <f t="shared" si="17"/>
        <v>6157925.08</v>
      </c>
      <c r="G88" s="245">
        <f t="shared" si="17"/>
        <v>8810968.41</v>
      </c>
      <c r="H88" s="245">
        <f t="shared" si="17"/>
        <v>2880427.86</v>
      </c>
      <c r="I88" s="245">
        <f t="shared" si="17"/>
        <v>5930540.549999999</v>
      </c>
      <c r="J88" s="245">
        <f t="shared" si="17"/>
        <v>0</v>
      </c>
    </row>
    <row r="89" spans="2:10" ht="12.75">
      <c r="B89" s="30"/>
      <c r="C89" s="30"/>
      <c r="D89" s="30"/>
      <c r="E89" s="30"/>
      <c r="F89" s="30"/>
      <c r="G89" s="31"/>
      <c r="H89" s="31"/>
      <c r="I89" s="31"/>
      <c r="J89" s="31"/>
    </row>
    <row r="90" spans="2:10" ht="15">
      <c r="B90" s="560" t="s">
        <v>343</v>
      </c>
      <c r="C90" s="571"/>
      <c r="D90" s="571"/>
      <c r="E90" s="571"/>
      <c r="F90" s="571"/>
      <c r="G90" s="571"/>
      <c r="H90" s="571"/>
      <c r="I90" s="571"/>
      <c r="J90" s="571"/>
    </row>
    <row r="91" spans="2:10" ht="13.5" thickBot="1">
      <c r="B91" s="30"/>
      <c r="C91" s="30"/>
      <c r="D91" s="30"/>
      <c r="E91" s="30"/>
      <c r="F91" s="30"/>
      <c r="G91" s="31"/>
      <c r="H91" s="31"/>
      <c r="I91" s="31"/>
      <c r="J91" s="31"/>
    </row>
    <row r="92" spans="2:10" ht="42.75" thickBot="1">
      <c r="B92" s="228" t="s">
        <v>0</v>
      </c>
      <c r="C92" s="229" t="s">
        <v>1</v>
      </c>
      <c r="D92" s="366" t="s">
        <v>299</v>
      </c>
      <c r="E92" s="367" t="s">
        <v>277</v>
      </c>
      <c r="F92" s="368" t="s">
        <v>272</v>
      </c>
      <c r="G92" s="367" t="s">
        <v>301</v>
      </c>
      <c r="H92" s="367" t="s">
        <v>302</v>
      </c>
      <c r="I92" s="369" t="s">
        <v>311</v>
      </c>
      <c r="J92" s="370" t="s">
        <v>300</v>
      </c>
    </row>
    <row r="93" spans="2:10" ht="12.75">
      <c r="B93" s="230">
        <v>107</v>
      </c>
      <c r="C93" s="231" t="s">
        <v>100</v>
      </c>
      <c r="D93" s="174">
        <v>1090318.14</v>
      </c>
      <c r="E93" s="175">
        <v>415590.67</v>
      </c>
      <c r="F93" s="232">
        <f>D93-E93</f>
        <v>674727.47</v>
      </c>
      <c r="G93" s="174">
        <v>1090318.14</v>
      </c>
      <c r="H93" s="175">
        <v>442848.62</v>
      </c>
      <c r="I93" s="174">
        <f>G93-H93</f>
        <v>647469.5199999999</v>
      </c>
      <c r="J93" s="233">
        <f aca="true" t="shared" si="18" ref="J93:J102">(G93-D93)</f>
        <v>0</v>
      </c>
    </row>
    <row r="94" spans="2:10" ht="13.5" customHeight="1">
      <c r="B94" s="230">
        <v>211</v>
      </c>
      <c r="C94" s="231" t="s">
        <v>34</v>
      </c>
      <c r="D94" s="174">
        <v>15429.06</v>
      </c>
      <c r="E94" s="175">
        <v>12343.05</v>
      </c>
      <c r="F94" s="232">
        <f aca="true" t="shared" si="19" ref="F94:F102">D94-E94</f>
        <v>3086.01</v>
      </c>
      <c r="G94" s="174">
        <v>15429.06</v>
      </c>
      <c r="H94" s="175">
        <v>12960.2</v>
      </c>
      <c r="I94" s="174">
        <f aca="true" t="shared" si="20" ref="I94:I102">G94-H94</f>
        <v>2468.8599999999988</v>
      </c>
      <c r="J94" s="233">
        <f t="shared" si="18"/>
        <v>0</v>
      </c>
    </row>
    <row r="95" spans="2:10" ht="12.75">
      <c r="B95" s="230">
        <v>226</v>
      </c>
      <c r="C95" s="231" t="s">
        <v>4</v>
      </c>
      <c r="D95" s="174">
        <v>81347.78</v>
      </c>
      <c r="E95" s="175">
        <v>65078.06</v>
      </c>
      <c r="F95" s="232">
        <f t="shared" si="19"/>
        <v>16269.720000000001</v>
      </c>
      <c r="G95" s="174">
        <v>81347.78</v>
      </c>
      <c r="H95" s="175">
        <v>68331.96</v>
      </c>
      <c r="I95" s="174">
        <f t="shared" si="20"/>
        <v>13015.819999999992</v>
      </c>
      <c r="J95" s="233">
        <f t="shared" si="18"/>
        <v>0</v>
      </c>
    </row>
    <row r="96" spans="2:10" ht="12.75">
      <c r="B96" s="230">
        <v>290</v>
      </c>
      <c r="C96" s="231" t="s">
        <v>108</v>
      </c>
      <c r="D96" s="174">
        <v>35616.56</v>
      </c>
      <c r="E96" s="175">
        <v>28493.39</v>
      </c>
      <c r="F96" s="232">
        <f t="shared" si="19"/>
        <v>7123.169999999998</v>
      </c>
      <c r="G96" s="174">
        <v>35616.56</v>
      </c>
      <c r="H96" s="175">
        <v>29918.06</v>
      </c>
      <c r="I96" s="174">
        <f t="shared" si="20"/>
        <v>5698.499999999996</v>
      </c>
      <c r="J96" s="233">
        <f t="shared" si="18"/>
        <v>0</v>
      </c>
    </row>
    <row r="97" spans="2:10" ht="12.75" hidden="1">
      <c r="B97" s="230">
        <v>310</v>
      </c>
      <c r="C97" s="231" t="s">
        <v>5</v>
      </c>
      <c r="D97" s="174"/>
      <c r="E97" s="175"/>
      <c r="F97" s="232">
        <f t="shared" si="19"/>
        <v>0</v>
      </c>
      <c r="G97" s="174"/>
      <c r="H97" s="175"/>
      <c r="I97" s="174">
        <f t="shared" si="20"/>
        <v>0</v>
      </c>
      <c r="J97" s="233">
        <f t="shared" si="18"/>
        <v>0</v>
      </c>
    </row>
    <row r="98" spans="2:10" ht="12.75">
      <c r="B98" s="230">
        <v>491</v>
      </c>
      <c r="C98" s="234" t="s">
        <v>6</v>
      </c>
      <c r="D98" s="174">
        <v>8622.8</v>
      </c>
      <c r="E98" s="175">
        <v>8622.8</v>
      </c>
      <c r="F98" s="232">
        <f t="shared" si="19"/>
        <v>0</v>
      </c>
      <c r="G98" s="174">
        <v>13511.32</v>
      </c>
      <c r="H98" s="175">
        <v>13511.32</v>
      </c>
      <c r="I98" s="174">
        <f t="shared" si="20"/>
        <v>0</v>
      </c>
      <c r="J98" s="233">
        <f t="shared" si="18"/>
        <v>4888.52</v>
      </c>
    </row>
    <row r="99" spans="2:10" ht="12.75">
      <c r="B99" s="230">
        <v>624</v>
      </c>
      <c r="C99" s="234" t="s">
        <v>114</v>
      </c>
      <c r="D99" s="174">
        <v>6554.82</v>
      </c>
      <c r="E99" s="175">
        <v>6172.31</v>
      </c>
      <c r="F99" s="232">
        <f t="shared" si="19"/>
        <v>382.5099999999993</v>
      </c>
      <c r="G99" s="174">
        <v>6554.82</v>
      </c>
      <c r="H99" s="175">
        <v>6554.82</v>
      </c>
      <c r="I99" s="174">
        <f t="shared" si="20"/>
        <v>0</v>
      </c>
      <c r="J99" s="233">
        <f t="shared" si="18"/>
        <v>0</v>
      </c>
    </row>
    <row r="100" spans="2:10" ht="12.75" hidden="1">
      <c r="B100" s="230">
        <v>626</v>
      </c>
      <c r="C100" s="234" t="s">
        <v>115</v>
      </c>
      <c r="D100" s="174"/>
      <c r="E100" s="175"/>
      <c r="F100" s="232">
        <f t="shared" si="19"/>
        <v>0</v>
      </c>
      <c r="G100" s="174"/>
      <c r="H100" s="175"/>
      <c r="I100" s="174">
        <f t="shared" si="20"/>
        <v>0</v>
      </c>
      <c r="J100" s="233">
        <f t="shared" si="18"/>
        <v>0</v>
      </c>
    </row>
    <row r="101" spans="2:10" ht="12.75" hidden="1">
      <c r="B101" s="230">
        <v>803</v>
      </c>
      <c r="C101" s="231" t="s">
        <v>118</v>
      </c>
      <c r="D101" s="174"/>
      <c r="E101" s="175"/>
      <c r="F101" s="232">
        <f t="shared" si="19"/>
        <v>0</v>
      </c>
      <c r="G101" s="174"/>
      <c r="H101" s="175"/>
      <c r="I101" s="174">
        <f t="shared" si="20"/>
        <v>0</v>
      </c>
      <c r="J101" s="233">
        <f t="shared" si="18"/>
        <v>0</v>
      </c>
    </row>
    <row r="102" spans="2:10" ht="13.5" customHeight="1">
      <c r="B102" s="230">
        <v>808</v>
      </c>
      <c r="C102" s="231" t="s">
        <v>38</v>
      </c>
      <c r="D102" s="174">
        <v>57706.54</v>
      </c>
      <c r="E102" s="175">
        <v>40335.07</v>
      </c>
      <c r="F102" s="232">
        <f t="shared" si="19"/>
        <v>17371.47</v>
      </c>
      <c r="G102" s="174">
        <v>57706.54</v>
      </c>
      <c r="H102" s="175">
        <v>46532.72</v>
      </c>
      <c r="I102" s="174">
        <f t="shared" si="20"/>
        <v>11173.82</v>
      </c>
      <c r="J102" s="233">
        <f t="shared" si="18"/>
        <v>0</v>
      </c>
    </row>
    <row r="103" spans="2:10" ht="12.75">
      <c r="B103" s="228"/>
      <c r="C103" s="229" t="s">
        <v>9</v>
      </c>
      <c r="D103" s="393">
        <f aca="true" t="shared" si="21" ref="D103:J103">SUM(D93:D102)</f>
        <v>1295595.7000000002</v>
      </c>
      <c r="E103" s="393">
        <f t="shared" si="21"/>
        <v>576635.35</v>
      </c>
      <c r="F103" s="393">
        <f t="shared" si="21"/>
        <v>718960.35</v>
      </c>
      <c r="G103" s="239">
        <f t="shared" si="21"/>
        <v>1300484.2200000002</v>
      </c>
      <c r="H103" s="239">
        <f t="shared" si="21"/>
        <v>620657.7</v>
      </c>
      <c r="I103" s="239">
        <f t="shared" si="21"/>
        <v>679826.5199999998</v>
      </c>
      <c r="J103" s="240">
        <f t="shared" si="21"/>
        <v>4888.52</v>
      </c>
    </row>
    <row r="104" spans="2:10" ht="12.75">
      <c r="B104" s="237" t="s">
        <v>33</v>
      </c>
      <c r="C104" s="234" t="s">
        <v>10</v>
      </c>
      <c r="D104" s="178">
        <v>0</v>
      </c>
      <c r="E104" s="178">
        <v>0</v>
      </c>
      <c r="F104" s="178">
        <v>0</v>
      </c>
      <c r="G104" s="178">
        <v>0</v>
      </c>
      <c r="H104" s="178">
        <v>0</v>
      </c>
      <c r="I104" s="178">
        <v>0</v>
      </c>
      <c r="J104" s="238">
        <v>0</v>
      </c>
    </row>
    <row r="105" spans="2:10" ht="12.75">
      <c r="B105" s="228"/>
      <c r="C105" s="228" t="s">
        <v>11</v>
      </c>
      <c r="D105" s="239">
        <f aca="true" t="shared" si="22" ref="D105:J105">SUM(D103:D104)</f>
        <v>1295595.7000000002</v>
      </c>
      <c r="E105" s="239">
        <f t="shared" si="22"/>
        <v>576635.35</v>
      </c>
      <c r="F105" s="239">
        <f t="shared" si="22"/>
        <v>718960.35</v>
      </c>
      <c r="G105" s="239">
        <f t="shared" si="22"/>
        <v>1300484.2200000002</v>
      </c>
      <c r="H105" s="239">
        <f t="shared" si="22"/>
        <v>620657.7</v>
      </c>
      <c r="I105" s="239">
        <f t="shared" si="22"/>
        <v>679826.5199999998</v>
      </c>
      <c r="J105" s="240">
        <f t="shared" si="22"/>
        <v>4888.52</v>
      </c>
    </row>
    <row r="106" spans="2:10" ht="12.75">
      <c r="B106" s="241" t="s">
        <v>40</v>
      </c>
      <c r="C106" s="242" t="s">
        <v>42</v>
      </c>
      <c r="D106" s="175">
        <v>0</v>
      </c>
      <c r="E106" s="175">
        <v>0</v>
      </c>
      <c r="F106" s="175">
        <v>0</v>
      </c>
      <c r="G106" s="175">
        <v>0</v>
      </c>
      <c r="H106" s="175">
        <v>0</v>
      </c>
      <c r="I106" s="243">
        <v>0</v>
      </c>
      <c r="J106" s="243">
        <v>0</v>
      </c>
    </row>
    <row r="107" spans="2:10" ht="12.75">
      <c r="B107" s="244"/>
      <c r="C107" s="273" t="s">
        <v>41</v>
      </c>
      <c r="D107" s="245">
        <f aca="true" t="shared" si="23" ref="D107:J107">D105+D106</f>
        <v>1295595.7000000002</v>
      </c>
      <c r="E107" s="245">
        <f t="shared" si="23"/>
        <v>576635.35</v>
      </c>
      <c r="F107" s="245">
        <f t="shared" si="23"/>
        <v>718960.35</v>
      </c>
      <c r="G107" s="245">
        <f t="shared" si="23"/>
        <v>1300484.2200000002</v>
      </c>
      <c r="H107" s="245">
        <f t="shared" si="23"/>
        <v>620657.7</v>
      </c>
      <c r="I107" s="245">
        <f t="shared" si="23"/>
        <v>679826.5199999998</v>
      </c>
      <c r="J107" s="245">
        <f t="shared" si="23"/>
        <v>4888.52</v>
      </c>
    </row>
  </sheetData>
  <sheetProtection/>
  <mergeCells count="8">
    <mergeCell ref="B71:J71"/>
    <mergeCell ref="B90:J90"/>
    <mergeCell ref="B2:J2"/>
    <mergeCell ref="B3:J3"/>
    <mergeCell ref="I37:J37"/>
    <mergeCell ref="B38:J38"/>
    <mergeCell ref="B51:J51"/>
    <mergeCell ref="I70:J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99"/>
  <sheetViews>
    <sheetView zoomScalePageLayoutView="0" workbookViewId="0" topLeftCell="A98">
      <selection activeCell="H127" sqref="H127"/>
    </sheetView>
  </sheetViews>
  <sheetFormatPr defaultColWidth="9.140625" defaultRowHeight="12.75"/>
  <cols>
    <col min="1" max="1" width="6.421875" style="1" customWidth="1"/>
    <col min="2" max="2" width="36.28125" style="1" customWidth="1"/>
    <col min="3" max="3" width="14.00390625" style="1" customWidth="1"/>
    <col min="4" max="4" width="15.57421875" style="1" customWidth="1"/>
    <col min="5" max="5" width="14.421875" style="1" customWidth="1"/>
    <col min="6" max="6" width="14.57421875" style="1" customWidth="1"/>
    <col min="7" max="7" width="14.140625" style="1" customWidth="1"/>
    <col min="8" max="8" width="15.421875" style="1" customWidth="1"/>
    <col min="9" max="9" width="14.57421875" style="1" customWidth="1"/>
    <col min="10" max="16384" width="9.140625" style="1" customWidth="1"/>
  </cols>
  <sheetData>
    <row r="1" spans="1:9" ht="15" customHeight="1">
      <c r="A1" s="2"/>
      <c r="H1" s="538" t="s">
        <v>81</v>
      </c>
      <c r="I1" s="538"/>
    </row>
    <row r="2" spans="1:9" ht="30" customHeight="1">
      <c r="A2" s="500" t="s">
        <v>340</v>
      </c>
      <c r="B2" s="500"/>
      <c r="C2" s="500"/>
      <c r="D2" s="500"/>
      <c r="E2" s="500"/>
      <c r="F2" s="500"/>
      <c r="G2" s="500"/>
      <c r="H2" s="500"/>
      <c r="I2" s="500"/>
    </row>
    <row r="3" ht="15" customHeight="1" thickBot="1"/>
    <row r="4" ht="1.5" customHeight="1" hidden="1" thickBot="1"/>
    <row r="5" spans="1:9" ht="62.25" customHeight="1" thickBot="1">
      <c r="A5" s="228" t="s">
        <v>0</v>
      </c>
      <c r="B5" s="229" t="s">
        <v>1</v>
      </c>
      <c r="C5" s="366" t="s">
        <v>299</v>
      </c>
      <c r="D5" s="367" t="s">
        <v>277</v>
      </c>
      <c r="E5" s="368" t="s">
        <v>341</v>
      </c>
      <c r="F5" s="367" t="s">
        <v>301</v>
      </c>
      <c r="G5" s="367" t="s">
        <v>302</v>
      </c>
      <c r="H5" s="369" t="s">
        <v>311</v>
      </c>
      <c r="I5" s="370" t="s">
        <v>300</v>
      </c>
    </row>
    <row r="6" spans="1:36" ht="12.75">
      <c r="A6" s="230">
        <v>105</v>
      </c>
      <c r="B6" s="231" t="s">
        <v>2</v>
      </c>
      <c r="C6" s="174">
        <v>94014.71</v>
      </c>
      <c r="D6" s="175">
        <v>19012.58</v>
      </c>
      <c r="E6" s="232">
        <f>C6-D6</f>
        <v>75002.13</v>
      </c>
      <c r="F6" s="174">
        <v>94014.71</v>
      </c>
      <c r="G6" s="175">
        <v>21362.95</v>
      </c>
      <c r="H6" s="174">
        <f>F6-G6</f>
        <v>72651.76000000001</v>
      </c>
      <c r="I6" s="233">
        <f>F6-C6</f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2.75">
      <c r="A7" s="230">
        <v>491</v>
      </c>
      <c r="B7" s="234" t="s">
        <v>6</v>
      </c>
      <c r="C7" s="174">
        <v>61814.5</v>
      </c>
      <c r="D7" s="175">
        <v>50127</v>
      </c>
      <c r="E7" s="232">
        <f>C7-D7</f>
        <v>11687.5</v>
      </c>
      <c r="F7" s="174">
        <v>61814.5</v>
      </c>
      <c r="G7" s="175">
        <v>55797</v>
      </c>
      <c r="H7" s="174">
        <f>F7-G7</f>
        <v>6017.5</v>
      </c>
      <c r="I7" s="233">
        <f>F7-C7</f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7.25" customHeight="1">
      <c r="A8" s="230"/>
      <c r="B8" s="235" t="s">
        <v>9</v>
      </c>
      <c r="C8" s="176">
        <f aca="true" t="shared" si="0" ref="C8:I8">SUM(C6:C7)</f>
        <v>155829.21000000002</v>
      </c>
      <c r="D8" s="176">
        <f t="shared" si="0"/>
        <v>69139.58</v>
      </c>
      <c r="E8" s="176">
        <f t="shared" si="0"/>
        <v>86689.63</v>
      </c>
      <c r="F8" s="177">
        <f t="shared" si="0"/>
        <v>155829.21000000002</v>
      </c>
      <c r="G8" s="177">
        <f t="shared" si="0"/>
        <v>77159.95</v>
      </c>
      <c r="H8" s="177">
        <f t="shared" si="0"/>
        <v>78669.26000000001</v>
      </c>
      <c r="I8" s="236">
        <f t="shared" si="0"/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2.75">
      <c r="A9" s="237" t="s">
        <v>33</v>
      </c>
      <c r="B9" s="234" t="s">
        <v>10</v>
      </c>
      <c r="C9" s="178">
        <v>0</v>
      </c>
      <c r="D9" s="178">
        <v>0</v>
      </c>
      <c r="E9" s="178">
        <f>D9-C9</f>
        <v>0</v>
      </c>
      <c r="F9" s="178">
        <v>0</v>
      </c>
      <c r="G9" s="178">
        <v>0</v>
      </c>
      <c r="H9" s="178">
        <f>F9-G9</f>
        <v>0</v>
      </c>
      <c r="I9" s="238">
        <f>F9-C9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.75" customHeight="1">
      <c r="A10" s="228"/>
      <c r="B10" s="228" t="s">
        <v>11</v>
      </c>
      <c r="C10" s="239">
        <f aca="true" t="shared" si="1" ref="C10:H10">SUM(C8:C9)</f>
        <v>155829.21000000002</v>
      </c>
      <c r="D10" s="239">
        <f t="shared" si="1"/>
        <v>69139.58</v>
      </c>
      <c r="E10" s="239">
        <f t="shared" si="1"/>
        <v>86689.63</v>
      </c>
      <c r="F10" s="239">
        <f t="shared" si="1"/>
        <v>155829.21000000002</v>
      </c>
      <c r="G10" s="239">
        <f t="shared" si="1"/>
        <v>77159.95</v>
      </c>
      <c r="H10" s="239">
        <f t="shared" si="1"/>
        <v>78669.26000000001</v>
      </c>
      <c r="I10" s="240">
        <f>SUM(I8:I9)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.75">
      <c r="A11" s="241" t="s">
        <v>40</v>
      </c>
      <c r="B11" s="242" t="s">
        <v>42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243">
        <v>0</v>
      </c>
      <c r="I11" s="243"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2.75">
      <c r="A12" s="244"/>
      <c r="B12" s="273" t="s">
        <v>41</v>
      </c>
      <c r="C12" s="245">
        <f aca="true" t="shared" si="2" ref="C12:I12">C10+C11</f>
        <v>155829.21000000002</v>
      </c>
      <c r="D12" s="245">
        <f t="shared" si="2"/>
        <v>69139.58</v>
      </c>
      <c r="E12" s="245">
        <f t="shared" si="2"/>
        <v>86689.63</v>
      </c>
      <c r="F12" s="245">
        <f t="shared" si="2"/>
        <v>155829.21000000002</v>
      </c>
      <c r="G12" s="245">
        <f t="shared" si="2"/>
        <v>77159.95</v>
      </c>
      <c r="H12" s="245">
        <f t="shared" si="2"/>
        <v>78669.26000000001</v>
      </c>
      <c r="I12" s="245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A13" s="30"/>
      <c r="B13" s="31"/>
      <c r="C13" s="31"/>
      <c r="D13" s="31"/>
      <c r="E13" s="31"/>
      <c r="F13" s="43"/>
      <c r="H13" s="31"/>
      <c r="I13" s="3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0" customHeight="1">
      <c r="A14" s="560" t="s">
        <v>320</v>
      </c>
      <c r="B14" s="571"/>
      <c r="C14" s="571"/>
      <c r="D14" s="571"/>
      <c r="E14" s="571"/>
      <c r="F14" s="571"/>
      <c r="G14" s="571"/>
      <c r="H14" s="571"/>
      <c r="I14" s="57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3.5" thickBot="1">
      <c r="A15" s="30"/>
      <c r="B15" s="30"/>
      <c r="C15" s="30"/>
      <c r="D15" s="30"/>
      <c r="E15" s="30"/>
      <c r="F15" s="31"/>
      <c r="G15" s="31"/>
      <c r="H15" s="31"/>
      <c r="I15" s="3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42.75" thickBot="1">
      <c r="A16" s="246" t="s">
        <v>0</v>
      </c>
      <c r="B16" s="247" t="s">
        <v>1</v>
      </c>
      <c r="C16" s="366" t="s">
        <v>299</v>
      </c>
      <c r="D16" s="367" t="s">
        <v>277</v>
      </c>
      <c r="E16" s="368" t="s">
        <v>272</v>
      </c>
      <c r="F16" s="367" t="s">
        <v>301</v>
      </c>
      <c r="G16" s="367" t="s">
        <v>302</v>
      </c>
      <c r="H16" s="369" t="s">
        <v>303</v>
      </c>
      <c r="I16" s="370" t="s">
        <v>300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2.75">
      <c r="A17" s="248">
        <v>107</v>
      </c>
      <c r="B17" s="249" t="s">
        <v>100</v>
      </c>
      <c r="C17" s="178">
        <v>1467885.97</v>
      </c>
      <c r="D17" s="251">
        <v>747142.26</v>
      </c>
      <c r="E17" s="250">
        <f aca="true" t="shared" si="3" ref="E17:E24">C17-D17</f>
        <v>720743.71</v>
      </c>
      <c r="F17" s="178">
        <v>1467885.97</v>
      </c>
      <c r="G17" s="251">
        <v>783839.41</v>
      </c>
      <c r="H17" s="178">
        <f>F17-G17</f>
        <v>684046.5599999999</v>
      </c>
      <c r="I17" s="238">
        <f aca="true" t="shared" si="4" ref="I17:I24">F17-C17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2.75">
      <c r="A18" s="248">
        <v>310</v>
      </c>
      <c r="B18" s="249" t="s">
        <v>5</v>
      </c>
      <c r="C18" s="178">
        <v>53978.9</v>
      </c>
      <c r="D18" s="251">
        <v>28448.18</v>
      </c>
      <c r="E18" s="250">
        <f t="shared" si="3"/>
        <v>25530.72</v>
      </c>
      <c r="F18" s="178">
        <v>53978.9</v>
      </c>
      <c r="G18" s="251">
        <v>32226.74</v>
      </c>
      <c r="H18" s="178">
        <f aca="true" t="shared" si="5" ref="H18:H24">F18-G18</f>
        <v>21752.16</v>
      </c>
      <c r="I18" s="238">
        <f t="shared" si="4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12.75">
      <c r="A19" s="248">
        <v>491</v>
      </c>
      <c r="B19" s="252" t="s">
        <v>6</v>
      </c>
      <c r="C19" s="178">
        <v>13789</v>
      </c>
      <c r="D19" s="251">
        <v>9544.06</v>
      </c>
      <c r="E19" s="250">
        <f t="shared" si="3"/>
        <v>4244.9400000000005</v>
      </c>
      <c r="F19" s="178">
        <v>13789</v>
      </c>
      <c r="G19" s="251">
        <v>10987.06</v>
      </c>
      <c r="H19" s="178">
        <f t="shared" si="5"/>
        <v>2801.9400000000005</v>
      </c>
      <c r="I19" s="238">
        <f t="shared" si="4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2.75">
      <c r="A20" s="248">
        <v>624</v>
      </c>
      <c r="B20" s="252" t="s">
        <v>324</v>
      </c>
      <c r="C20" s="178">
        <v>0</v>
      </c>
      <c r="D20" s="251">
        <v>0</v>
      </c>
      <c r="E20" s="250">
        <v>0</v>
      </c>
      <c r="F20" s="178">
        <v>23078.73</v>
      </c>
      <c r="G20" s="251">
        <v>1923.2</v>
      </c>
      <c r="H20" s="178">
        <f t="shared" si="5"/>
        <v>21155.53</v>
      </c>
      <c r="I20" s="238">
        <f t="shared" si="4"/>
        <v>23078.73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2.75">
      <c r="A21" s="248">
        <v>629</v>
      </c>
      <c r="B21" s="252" t="s">
        <v>101</v>
      </c>
      <c r="C21" s="178">
        <v>5200</v>
      </c>
      <c r="D21" s="251">
        <v>1559.88</v>
      </c>
      <c r="E21" s="250">
        <f t="shared" si="3"/>
        <v>3640.12</v>
      </c>
      <c r="F21" s="178">
        <v>5200</v>
      </c>
      <c r="G21" s="251">
        <v>2079.84</v>
      </c>
      <c r="H21" s="178">
        <f t="shared" si="5"/>
        <v>3120.16</v>
      </c>
      <c r="I21" s="238">
        <f t="shared" si="4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9" ht="21">
      <c r="A22" s="248">
        <v>805</v>
      </c>
      <c r="B22" s="249" t="s">
        <v>53</v>
      </c>
      <c r="C22" s="178">
        <v>15051</v>
      </c>
      <c r="D22" s="251">
        <v>0</v>
      </c>
      <c r="E22" s="250">
        <f t="shared" si="3"/>
        <v>15051</v>
      </c>
      <c r="F22" s="178">
        <v>15051</v>
      </c>
      <c r="G22" s="251">
        <v>394</v>
      </c>
      <c r="H22" s="178">
        <f t="shared" si="5"/>
        <v>14657</v>
      </c>
      <c r="I22" s="238">
        <f t="shared" si="4"/>
        <v>0</v>
      </c>
    </row>
    <row r="23" spans="1:9" ht="12.75">
      <c r="A23" s="248">
        <v>806</v>
      </c>
      <c r="B23" s="249" t="s">
        <v>8</v>
      </c>
      <c r="C23" s="178">
        <v>750</v>
      </c>
      <c r="D23" s="251">
        <v>0</v>
      </c>
      <c r="E23" s="250">
        <f t="shared" si="3"/>
        <v>750</v>
      </c>
      <c r="F23" s="178">
        <v>750</v>
      </c>
      <c r="G23" s="251">
        <v>0</v>
      </c>
      <c r="H23" s="178">
        <f t="shared" si="5"/>
        <v>750</v>
      </c>
      <c r="I23" s="238">
        <f t="shared" si="4"/>
        <v>0</v>
      </c>
    </row>
    <row r="24" spans="1:9" ht="12.75">
      <c r="A24" s="248">
        <v>808</v>
      </c>
      <c r="B24" s="249" t="s">
        <v>38</v>
      </c>
      <c r="C24" s="178">
        <v>4990</v>
      </c>
      <c r="D24" s="251">
        <v>1081.16</v>
      </c>
      <c r="E24" s="250">
        <f t="shared" si="3"/>
        <v>3908.84</v>
      </c>
      <c r="F24" s="178">
        <v>4990</v>
      </c>
      <c r="G24" s="251">
        <v>2079.16</v>
      </c>
      <c r="H24" s="178">
        <f t="shared" si="5"/>
        <v>2910.84</v>
      </c>
      <c r="I24" s="238">
        <f t="shared" si="4"/>
        <v>0</v>
      </c>
    </row>
    <row r="25" spans="1:9" ht="12.75">
      <c r="A25" s="253"/>
      <c r="B25" s="254" t="s">
        <v>9</v>
      </c>
      <c r="C25" s="255">
        <f aca="true" t="shared" si="6" ref="C25:I25">SUM(C17:C24)</f>
        <v>1561644.8699999999</v>
      </c>
      <c r="D25" s="255">
        <f t="shared" si="6"/>
        <v>787775.5400000002</v>
      </c>
      <c r="E25" s="255">
        <f t="shared" si="6"/>
        <v>773869.3299999998</v>
      </c>
      <c r="F25" s="256">
        <f t="shared" si="6"/>
        <v>1584723.5999999999</v>
      </c>
      <c r="G25" s="256">
        <f>SUM(G17:G24)</f>
        <v>833529.41</v>
      </c>
      <c r="H25" s="256">
        <f t="shared" si="6"/>
        <v>751194.19</v>
      </c>
      <c r="I25" s="245">
        <f t="shared" si="6"/>
        <v>23078.73</v>
      </c>
    </row>
    <row r="26" spans="1:9" ht="12.75">
      <c r="A26" s="257" t="s">
        <v>33</v>
      </c>
      <c r="B26" s="252" t="s">
        <v>10</v>
      </c>
      <c r="C26" s="178">
        <v>0</v>
      </c>
      <c r="D26" s="178">
        <v>0</v>
      </c>
      <c r="E26" s="178">
        <f>C26-D26</f>
        <v>0</v>
      </c>
      <c r="F26" s="178">
        <v>0</v>
      </c>
      <c r="G26" s="178">
        <v>0</v>
      </c>
      <c r="H26" s="178">
        <f>F26-G26</f>
        <v>0</v>
      </c>
      <c r="I26" s="238">
        <f>F26-C26</f>
        <v>0</v>
      </c>
    </row>
    <row r="27" spans="1:9" ht="12.75">
      <c r="A27" s="246"/>
      <c r="B27" s="246" t="s">
        <v>11</v>
      </c>
      <c r="C27" s="258">
        <f aca="true" t="shared" si="7" ref="C27:I27">SUM(C25:C26)</f>
        <v>1561644.8699999999</v>
      </c>
      <c r="D27" s="258">
        <f t="shared" si="7"/>
        <v>787775.5400000002</v>
      </c>
      <c r="E27" s="258">
        <f t="shared" si="7"/>
        <v>773869.3299999998</v>
      </c>
      <c r="F27" s="258">
        <f t="shared" si="7"/>
        <v>1584723.5999999999</v>
      </c>
      <c r="G27" s="258">
        <f t="shared" si="7"/>
        <v>833529.41</v>
      </c>
      <c r="H27" s="258">
        <f t="shared" si="7"/>
        <v>751194.19</v>
      </c>
      <c r="I27" s="259">
        <f t="shared" si="7"/>
        <v>23078.73</v>
      </c>
    </row>
    <row r="28" spans="1:9" ht="12.75">
      <c r="A28" s="241" t="s">
        <v>40</v>
      </c>
      <c r="B28" s="260" t="s">
        <v>42</v>
      </c>
      <c r="C28" s="251">
        <v>0</v>
      </c>
      <c r="D28" s="251">
        <v>0</v>
      </c>
      <c r="E28" s="251">
        <v>0</v>
      </c>
      <c r="F28" s="251">
        <v>0</v>
      </c>
      <c r="G28" s="251">
        <v>0</v>
      </c>
      <c r="H28" s="261">
        <f>F28-G28</f>
        <v>0</v>
      </c>
      <c r="I28" s="261">
        <f>H28-E28</f>
        <v>0</v>
      </c>
    </row>
    <row r="29" spans="1:9" ht="12.75">
      <c r="A29" s="262"/>
      <c r="B29" s="274" t="s">
        <v>41</v>
      </c>
      <c r="C29" s="263">
        <f aca="true" t="shared" si="8" ref="C29:I29">C27+C28</f>
        <v>1561644.8699999999</v>
      </c>
      <c r="D29" s="263">
        <f t="shared" si="8"/>
        <v>787775.5400000002</v>
      </c>
      <c r="E29" s="263">
        <f t="shared" si="8"/>
        <v>773869.3299999998</v>
      </c>
      <c r="F29" s="263">
        <f t="shared" si="8"/>
        <v>1584723.5999999999</v>
      </c>
      <c r="G29" s="263">
        <f t="shared" si="8"/>
        <v>833529.41</v>
      </c>
      <c r="H29" s="263">
        <f t="shared" si="8"/>
        <v>751194.19</v>
      </c>
      <c r="I29" s="263">
        <f t="shared" si="8"/>
        <v>23078.73</v>
      </c>
    </row>
    <row r="30" spans="1:9" ht="12.75">
      <c r="A30" s="30"/>
      <c r="B30" s="30"/>
      <c r="C30" s="30"/>
      <c r="D30" s="30"/>
      <c r="E30" s="30"/>
      <c r="F30" s="31"/>
      <c r="G30" s="31"/>
      <c r="H30" s="31"/>
      <c r="I30" s="31"/>
    </row>
    <row r="31" spans="1:9" ht="12.75">
      <c r="A31" s="30"/>
      <c r="B31" s="30"/>
      <c r="C31" s="30"/>
      <c r="D31" s="30"/>
      <c r="E31" s="30"/>
      <c r="F31" s="31"/>
      <c r="G31" s="31"/>
      <c r="H31" s="31"/>
      <c r="I31" s="31"/>
    </row>
    <row r="32" spans="1:9" ht="12.75">
      <c r="A32" s="30"/>
      <c r="B32" s="30"/>
      <c r="C32" s="30"/>
      <c r="D32" s="30"/>
      <c r="E32" s="30"/>
      <c r="F32" s="31"/>
      <c r="G32" s="31"/>
      <c r="H32" s="31"/>
      <c r="I32" s="31"/>
    </row>
    <row r="33" spans="1:9" ht="12.75">
      <c r="A33" s="30"/>
      <c r="B33" s="30"/>
      <c r="C33" s="30"/>
      <c r="D33" s="30"/>
      <c r="E33" s="30"/>
      <c r="F33" s="31"/>
      <c r="G33" s="31"/>
      <c r="H33" s="31"/>
      <c r="I33" s="31"/>
    </row>
    <row r="34" spans="1:9" ht="15.75" customHeight="1">
      <c r="A34" s="2"/>
      <c r="H34" s="538" t="s">
        <v>82</v>
      </c>
      <c r="I34" s="538"/>
    </row>
    <row r="35" spans="1:9" ht="30" customHeight="1">
      <c r="A35" s="500" t="s">
        <v>319</v>
      </c>
      <c r="B35" s="500"/>
      <c r="C35" s="500"/>
      <c r="D35" s="500"/>
      <c r="E35" s="500"/>
      <c r="F35" s="500"/>
      <c r="G35" s="500"/>
      <c r="H35" s="500"/>
      <c r="I35" s="500"/>
    </row>
    <row r="36" spans="1:9" ht="13.5" thickBot="1">
      <c r="A36" s="30"/>
      <c r="B36" s="30"/>
      <c r="C36" s="30"/>
      <c r="D36" s="30"/>
      <c r="E36" s="30"/>
      <c r="F36" s="31"/>
      <c r="G36" s="31"/>
      <c r="H36" s="31"/>
      <c r="I36" s="31"/>
    </row>
    <row r="37" spans="1:9" ht="42.75" thickBot="1">
      <c r="A37" s="228" t="s">
        <v>0</v>
      </c>
      <c r="B37" s="229" t="s">
        <v>1</v>
      </c>
      <c r="C37" s="366" t="s">
        <v>299</v>
      </c>
      <c r="D37" s="367" t="s">
        <v>277</v>
      </c>
      <c r="E37" s="368" t="s">
        <v>272</v>
      </c>
      <c r="F37" s="367" t="s">
        <v>301</v>
      </c>
      <c r="G37" s="367" t="s">
        <v>302</v>
      </c>
      <c r="H37" s="369" t="s">
        <v>303</v>
      </c>
      <c r="I37" s="370" t="s">
        <v>300</v>
      </c>
    </row>
    <row r="38" spans="1:9" ht="12.75">
      <c r="A38" s="230">
        <v>491</v>
      </c>
      <c r="B38" s="234" t="s">
        <v>6</v>
      </c>
      <c r="C38" s="264">
        <v>42391.79</v>
      </c>
      <c r="D38" s="264">
        <v>42391.79</v>
      </c>
      <c r="E38" s="264">
        <f>C38-D38</f>
        <v>0</v>
      </c>
      <c r="F38" s="174">
        <v>42391.79</v>
      </c>
      <c r="G38" s="175">
        <v>42391.79</v>
      </c>
      <c r="H38" s="174">
        <f>F38-G38</f>
        <v>0</v>
      </c>
      <c r="I38" s="233">
        <f>F38-C38</f>
        <v>0</v>
      </c>
    </row>
    <row r="39" spans="1:9" ht="12.75">
      <c r="A39" s="228"/>
      <c r="B39" s="229" t="s">
        <v>9</v>
      </c>
      <c r="C39" s="265">
        <f aca="true" t="shared" si="9" ref="C39:I39">SUM(C38:C38)</f>
        <v>42391.79</v>
      </c>
      <c r="D39" s="265">
        <f t="shared" si="9"/>
        <v>42391.79</v>
      </c>
      <c r="E39" s="265">
        <f t="shared" si="9"/>
        <v>0</v>
      </c>
      <c r="F39" s="239">
        <f t="shared" si="9"/>
        <v>42391.79</v>
      </c>
      <c r="G39" s="239">
        <f t="shared" si="9"/>
        <v>42391.79</v>
      </c>
      <c r="H39" s="239">
        <f t="shared" si="9"/>
        <v>0</v>
      </c>
      <c r="I39" s="240">
        <f t="shared" si="9"/>
        <v>0</v>
      </c>
    </row>
    <row r="40" spans="1:9" ht="12.75">
      <c r="A40" s="237" t="s">
        <v>33</v>
      </c>
      <c r="B40" s="234" t="s">
        <v>10</v>
      </c>
      <c r="C40" s="178">
        <v>0</v>
      </c>
      <c r="D40" s="178">
        <v>0</v>
      </c>
      <c r="E40" s="178">
        <f>C40-D40</f>
        <v>0</v>
      </c>
      <c r="F40" s="178">
        <v>0</v>
      </c>
      <c r="G40" s="178">
        <v>0</v>
      </c>
      <c r="H40" s="178">
        <f>F40-G40</f>
        <v>0</v>
      </c>
      <c r="I40" s="238">
        <f>F40-C40</f>
        <v>0</v>
      </c>
    </row>
    <row r="41" spans="1:9" ht="12.75">
      <c r="A41" s="228"/>
      <c r="B41" s="228" t="s">
        <v>11</v>
      </c>
      <c r="C41" s="239">
        <f aca="true" t="shared" si="10" ref="C41:H41">SUM(C39:C40)</f>
        <v>42391.79</v>
      </c>
      <c r="D41" s="239">
        <f t="shared" si="10"/>
        <v>42391.79</v>
      </c>
      <c r="E41" s="239">
        <f t="shared" si="10"/>
        <v>0</v>
      </c>
      <c r="F41" s="239">
        <f t="shared" si="10"/>
        <v>42391.79</v>
      </c>
      <c r="G41" s="239">
        <f t="shared" si="10"/>
        <v>42391.79</v>
      </c>
      <c r="H41" s="239">
        <f t="shared" si="10"/>
        <v>0</v>
      </c>
      <c r="I41" s="240">
        <f>SUM(I39:I40)</f>
        <v>0</v>
      </c>
    </row>
    <row r="42" spans="1:9" ht="12.75">
      <c r="A42" s="266" t="s">
        <v>40</v>
      </c>
      <c r="B42" s="267" t="s">
        <v>42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  <c r="H42" s="243">
        <v>0</v>
      </c>
      <c r="I42" s="243">
        <v>0</v>
      </c>
    </row>
    <row r="43" spans="1:9" ht="12.75">
      <c r="A43" s="268"/>
      <c r="B43" s="271" t="s">
        <v>41</v>
      </c>
      <c r="C43" s="269">
        <f aca="true" t="shared" si="11" ref="C43:I43">C41+C42</f>
        <v>42391.79</v>
      </c>
      <c r="D43" s="269">
        <f t="shared" si="11"/>
        <v>42391.79</v>
      </c>
      <c r="E43" s="269">
        <f t="shared" si="11"/>
        <v>0</v>
      </c>
      <c r="F43" s="269">
        <f>F41</f>
        <v>42391.79</v>
      </c>
      <c r="G43" s="269">
        <f t="shared" si="11"/>
        <v>42391.79</v>
      </c>
      <c r="H43" s="269">
        <f t="shared" si="11"/>
        <v>0</v>
      </c>
      <c r="I43" s="269">
        <f t="shared" si="11"/>
        <v>0</v>
      </c>
    </row>
    <row r="44" spans="1:9" ht="15" customHeight="1">
      <c r="A44" s="30"/>
      <c r="B44" s="30"/>
      <c r="C44" s="30"/>
      <c r="D44" s="30"/>
      <c r="E44" s="30"/>
      <c r="F44" s="31"/>
      <c r="G44" s="31"/>
      <c r="H44" s="31"/>
      <c r="I44" s="31"/>
    </row>
    <row r="45" spans="1:9" ht="30" customHeight="1">
      <c r="A45" s="560" t="s">
        <v>333</v>
      </c>
      <c r="B45" s="571"/>
      <c r="C45" s="571"/>
      <c r="D45" s="571"/>
      <c r="E45" s="571"/>
      <c r="F45" s="571"/>
      <c r="G45" s="571"/>
      <c r="H45" s="571"/>
      <c r="I45" s="571"/>
    </row>
    <row r="46" spans="1:9" ht="16.5" customHeight="1" thickBot="1">
      <c r="A46" s="30"/>
      <c r="B46" s="30"/>
      <c r="C46" s="30"/>
      <c r="D46" s="30"/>
      <c r="E46" s="30"/>
      <c r="F46" s="31"/>
      <c r="G46" s="31"/>
      <c r="H46" s="31"/>
      <c r="I46" s="31"/>
    </row>
    <row r="47" spans="1:9" ht="42.75" thickBot="1">
      <c r="A47" s="228" t="s">
        <v>0</v>
      </c>
      <c r="B47" s="229" t="s">
        <v>1</v>
      </c>
      <c r="C47" s="366" t="s">
        <v>299</v>
      </c>
      <c r="D47" s="367" t="s">
        <v>277</v>
      </c>
      <c r="E47" s="368" t="s">
        <v>272</v>
      </c>
      <c r="F47" s="367" t="s">
        <v>301</v>
      </c>
      <c r="G47" s="367" t="s">
        <v>302</v>
      </c>
      <c r="H47" s="369" t="s">
        <v>303</v>
      </c>
      <c r="I47" s="370" t="s">
        <v>300</v>
      </c>
    </row>
    <row r="48" spans="1:9" ht="12.75">
      <c r="A48" s="230">
        <v>109</v>
      </c>
      <c r="B48" s="231" t="s">
        <v>3</v>
      </c>
      <c r="C48" s="174">
        <v>1691234.93</v>
      </c>
      <c r="D48" s="175">
        <v>549651.51</v>
      </c>
      <c r="E48" s="264">
        <f>C48-D48</f>
        <v>1141583.42</v>
      </c>
      <c r="F48" s="174">
        <v>1691234.93</v>
      </c>
      <c r="G48" s="175">
        <v>591932.38</v>
      </c>
      <c r="H48" s="174">
        <f>F48-G48</f>
        <v>1099302.5499999998</v>
      </c>
      <c r="I48" s="233">
        <f>F48-C48</f>
        <v>0</v>
      </c>
    </row>
    <row r="49" spans="1:9" ht="12.75">
      <c r="A49" s="230">
        <v>211</v>
      </c>
      <c r="B49" s="231" t="s">
        <v>34</v>
      </c>
      <c r="C49" s="174">
        <v>89875.31</v>
      </c>
      <c r="D49" s="175">
        <v>52577.42</v>
      </c>
      <c r="E49" s="264">
        <f>C49-D49</f>
        <v>37297.89</v>
      </c>
      <c r="F49" s="174">
        <v>89875.31</v>
      </c>
      <c r="G49" s="175">
        <v>56621.81</v>
      </c>
      <c r="H49" s="174">
        <f>F49-G49</f>
        <v>33253.5</v>
      </c>
      <c r="I49" s="233">
        <f>F49-C49</f>
        <v>0</v>
      </c>
    </row>
    <row r="50" spans="1:9" ht="12.75">
      <c r="A50" s="230">
        <v>743</v>
      </c>
      <c r="B50" s="231" t="s">
        <v>7</v>
      </c>
      <c r="C50" s="174">
        <v>515918.52</v>
      </c>
      <c r="D50" s="175">
        <v>445620.11</v>
      </c>
      <c r="E50" s="264">
        <f>C50-D50</f>
        <v>70298.41000000003</v>
      </c>
      <c r="F50" s="174">
        <v>515918.52</v>
      </c>
      <c r="G50" s="175">
        <v>458920.11</v>
      </c>
      <c r="H50" s="174">
        <f>F50-G50</f>
        <v>56998.41000000003</v>
      </c>
      <c r="I50" s="233">
        <f>F50-C50</f>
        <v>0</v>
      </c>
    </row>
    <row r="51" spans="1:9" ht="12.75">
      <c r="A51" s="230">
        <v>808</v>
      </c>
      <c r="B51" s="231" t="s">
        <v>38</v>
      </c>
      <c r="C51" s="174">
        <v>78742.55</v>
      </c>
      <c r="D51" s="175">
        <v>14364</v>
      </c>
      <c r="E51" s="264">
        <f>C51-D51</f>
        <v>64378.55</v>
      </c>
      <c r="F51" s="174">
        <v>78742.55</v>
      </c>
      <c r="G51" s="175">
        <v>18302</v>
      </c>
      <c r="H51" s="174">
        <f>F51-G51</f>
        <v>60440.55</v>
      </c>
      <c r="I51" s="233">
        <f>F51-C51</f>
        <v>0</v>
      </c>
    </row>
    <row r="52" spans="1:9" ht="12.75">
      <c r="A52" s="253"/>
      <c r="B52" s="254" t="s">
        <v>9</v>
      </c>
      <c r="C52" s="270">
        <f aca="true" t="shared" si="12" ref="C52:I52">SUM(C48:C51)</f>
        <v>2375771.3099999996</v>
      </c>
      <c r="D52" s="270">
        <f t="shared" si="12"/>
        <v>1062213.04</v>
      </c>
      <c r="E52" s="270">
        <f t="shared" si="12"/>
        <v>1313558.2699999998</v>
      </c>
      <c r="F52" s="256">
        <f t="shared" si="12"/>
        <v>2375771.3099999996</v>
      </c>
      <c r="G52" s="256">
        <f t="shared" si="12"/>
        <v>1125776.2999999998</v>
      </c>
      <c r="H52" s="256">
        <f t="shared" si="12"/>
        <v>1249995.01</v>
      </c>
      <c r="I52" s="245">
        <f t="shared" si="12"/>
        <v>0</v>
      </c>
    </row>
    <row r="53" spans="1:9" ht="12.75">
      <c r="A53" s="237" t="s">
        <v>33</v>
      </c>
      <c r="B53" s="234" t="s">
        <v>10</v>
      </c>
      <c r="C53" s="178">
        <v>0</v>
      </c>
      <c r="D53" s="178">
        <v>0</v>
      </c>
      <c r="E53" s="178">
        <v>0</v>
      </c>
      <c r="F53" s="178">
        <v>0</v>
      </c>
      <c r="G53" s="178">
        <v>0</v>
      </c>
      <c r="H53" s="178">
        <f>F53-G53</f>
        <v>0</v>
      </c>
      <c r="I53" s="238">
        <f>F53-C53</f>
        <v>0</v>
      </c>
    </row>
    <row r="54" spans="1:9" ht="12.75">
      <c r="A54" s="253"/>
      <c r="B54" s="253" t="s">
        <v>11</v>
      </c>
      <c r="C54" s="256">
        <f aca="true" t="shared" si="13" ref="C54:H54">SUM(C52:C53)</f>
        <v>2375771.3099999996</v>
      </c>
      <c r="D54" s="256">
        <f t="shared" si="13"/>
        <v>1062213.04</v>
      </c>
      <c r="E54" s="256">
        <f t="shared" si="13"/>
        <v>1313558.2699999998</v>
      </c>
      <c r="F54" s="256">
        <f t="shared" si="13"/>
        <v>2375771.3099999996</v>
      </c>
      <c r="G54" s="256">
        <f t="shared" si="13"/>
        <v>1125776.2999999998</v>
      </c>
      <c r="H54" s="256">
        <f t="shared" si="13"/>
        <v>1249995.01</v>
      </c>
      <c r="I54" s="245">
        <f>SUM(I52:I53)</f>
        <v>0</v>
      </c>
    </row>
    <row r="55" spans="1:9" ht="12.75">
      <c r="A55" s="266" t="s">
        <v>40</v>
      </c>
      <c r="B55" s="267" t="s">
        <v>42</v>
      </c>
      <c r="C55" s="175">
        <v>0</v>
      </c>
      <c r="D55" s="175">
        <v>0</v>
      </c>
      <c r="E55" s="175">
        <v>0</v>
      </c>
      <c r="F55" s="175">
        <v>0</v>
      </c>
      <c r="G55" s="175">
        <v>0</v>
      </c>
      <c r="H55" s="243">
        <f>F55-G55</f>
        <v>0</v>
      </c>
      <c r="I55" s="243">
        <f>H55-E55</f>
        <v>0</v>
      </c>
    </row>
    <row r="56" spans="1:9" ht="12.75">
      <c r="A56" s="268"/>
      <c r="B56" s="271" t="s">
        <v>41</v>
      </c>
      <c r="C56" s="269">
        <f aca="true" t="shared" si="14" ref="C56:I56">C54+C55</f>
        <v>2375771.3099999996</v>
      </c>
      <c r="D56" s="269">
        <f t="shared" si="14"/>
        <v>1062213.04</v>
      </c>
      <c r="E56" s="269">
        <f t="shared" si="14"/>
        <v>1313558.2699999998</v>
      </c>
      <c r="F56" s="269">
        <f t="shared" si="14"/>
        <v>2375771.3099999996</v>
      </c>
      <c r="G56" s="269">
        <f t="shared" si="14"/>
        <v>1125776.2999999998</v>
      </c>
      <c r="H56" s="269">
        <f t="shared" si="14"/>
        <v>1249995.01</v>
      </c>
      <c r="I56" s="269">
        <f t="shared" si="14"/>
        <v>0</v>
      </c>
    </row>
    <row r="57" spans="1:5" ht="12.75">
      <c r="A57" s="3"/>
      <c r="B57" s="3"/>
      <c r="C57" s="3"/>
      <c r="D57" s="3"/>
      <c r="E57" s="3"/>
    </row>
    <row r="58" spans="1:5" ht="12.75">
      <c r="A58" s="3"/>
      <c r="B58" s="3"/>
      <c r="C58" s="3"/>
      <c r="D58" s="3"/>
      <c r="E58" s="3"/>
    </row>
    <row r="59" spans="1:5" ht="12.75">
      <c r="A59" s="3"/>
      <c r="B59" s="3"/>
      <c r="C59" s="3"/>
      <c r="D59" s="3"/>
      <c r="E59" s="3"/>
    </row>
    <row r="60" spans="1:5" ht="12.75">
      <c r="A60" s="3"/>
      <c r="B60" s="3"/>
      <c r="C60" s="3"/>
      <c r="D60" s="3"/>
      <c r="E60" s="3"/>
    </row>
    <row r="61" spans="1:5" ht="12.75">
      <c r="A61" s="3"/>
      <c r="B61" s="3"/>
      <c r="C61" s="3"/>
      <c r="D61" s="3"/>
      <c r="E61" s="3"/>
    </row>
    <row r="62" spans="1:5" ht="12.75">
      <c r="A62" s="3"/>
      <c r="B62" s="3"/>
      <c r="C62" s="3"/>
      <c r="D62" s="3"/>
      <c r="E62" s="3"/>
    </row>
    <row r="63" spans="1:5" ht="12.75">
      <c r="A63" s="3"/>
      <c r="B63" s="3"/>
      <c r="C63" s="3"/>
      <c r="D63" s="3"/>
      <c r="E63" s="3"/>
    </row>
    <row r="64" spans="1:5" ht="12.75">
      <c r="A64" s="3"/>
      <c r="B64" s="3"/>
      <c r="C64" s="3"/>
      <c r="D64" s="3"/>
      <c r="E64" s="3"/>
    </row>
    <row r="65" spans="1:5" ht="12.75">
      <c r="A65" s="3"/>
      <c r="B65" s="3"/>
      <c r="C65" s="3"/>
      <c r="D65" s="3"/>
      <c r="E65" s="3"/>
    </row>
    <row r="66" spans="1:5" ht="12.75">
      <c r="A66" s="3"/>
      <c r="B66" s="3"/>
      <c r="C66" s="3"/>
      <c r="D66" s="3"/>
      <c r="E66" s="3"/>
    </row>
    <row r="67" spans="1:5" ht="12.75">
      <c r="A67" s="3"/>
      <c r="B67" s="3"/>
      <c r="C67" s="3"/>
      <c r="D67" s="3"/>
      <c r="E67" s="3"/>
    </row>
    <row r="68" spans="1:9" ht="15.75" customHeight="1">
      <c r="A68" s="2"/>
      <c r="H68" s="538" t="s">
        <v>86</v>
      </c>
      <c r="I68" s="538"/>
    </row>
    <row r="69" spans="1:9" ht="30" customHeight="1">
      <c r="A69" s="500" t="s">
        <v>345</v>
      </c>
      <c r="B69" s="500"/>
      <c r="C69" s="500"/>
      <c r="D69" s="500"/>
      <c r="E69" s="500"/>
      <c r="F69" s="500"/>
      <c r="G69" s="500"/>
      <c r="H69" s="500"/>
      <c r="I69" s="500"/>
    </row>
    <row r="70" spans="1:5" ht="13.5" thickBot="1">
      <c r="A70" s="3"/>
      <c r="B70" s="3"/>
      <c r="C70" s="3"/>
      <c r="D70" s="3"/>
      <c r="E70" s="3"/>
    </row>
    <row r="71" spans="1:9" ht="42.75" thickBot="1">
      <c r="A71" s="228" t="s">
        <v>0</v>
      </c>
      <c r="B71" s="229" t="s">
        <v>1</v>
      </c>
      <c r="C71" s="366" t="s">
        <v>299</v>
      </c>
      <c r="D71" s="367" t="s">
        <v>277</v>
      </c>
      <c r="E71" s="368" t="s">
        <v>272</v>
      </c>
      <c r="F71" s="367" t="s">
        <v>301</v>
      </c>
      <c r="G71" s="367" t="s">
        <v>302</v>
      </c>
      <c r="H71" s="369" t="s">
        <v>303</v>
      </c>
      <c r="I71" s="370" t="s">
        <v>300</v>
      </c>
    </row>
    <row r="72" spans="1:9" ht="12.75">
      <c r="A72" s="230">
        <v>101</v>
      </c>
      <c r="B72" s="231" t="s">
        <v>60</v>
      </c>
      <c r="C72" s="174">
        <v>520097.09</v>
      </c>
      <c r="D72" s="175">
        <v>149277.93</v>
      </c>
      <c r="E72" s="264">
        <f aca="true" t="shared" si="15" ref="E72:E92">C72-D72</f>
        <v>370819.16000000003</v>
      </c>
      <c r="F72" s="174">
        <v>520097.09</v>
      </c>
      <c r="G72" s="175">
        <v>162280.36</v>
      </c>
      <c r="H72" s="174">
        <f>F72-G72</f>
        <v>357816.73000000004</v>
      </c>
      <c r="I72" s="233">
        <f>F72-C72</f>
        <v>0</v>
      </c>
    </row>
    <row r="73" spans="1:9" ht="12.75">
      <c r="A73" s="230">
        <v>102</v>
      </c>
      <c r="B73" s="231" t="s">
        <v>61</v>
      </c>
      <c r="C73" s="174">
        <v>5221.21</v>
      </c>
      <c r="D73" s="175">
        <v>358.98</v>
      </c>
      <c r="E73" s="264">
        <f t="shared" si="15"/>
        <v>4862.23</v>
      </c>
      <c r="F73" s="174">
        <v>5221.21</v>
      </c>
      <c r="G73" s="175">
        <v>489.51</v>
      </c>
      <c r="H73" s="174">
        <f aca="true" t="shared" si="16" ref="H73:H92">F73-G73</f>
        <v>4731.7</v>
      </c>
      <c r="I73" s="233">
        <f aca="true" t="shared" si="17" ref="I73:I92">F73-C73</f>
        <v>0</v>
      </c>
    </row>
    <row r="74" spans="1:9" ht="12.75">
      <c r="A74" s="230">
        <v>109</v>
      </c>
      <c r="B74" s="231" t="s">
        <v>3</v>
      </c>
      <c r="C74" s="174">
        <v>185978.74</v>
      </c>
      <c r="D74" s="175">
        <v>92626.92</v>
      </c>
      <c r="E74" s="264">
        <f t="shared" si="15"/>
        <v>93351.81999999999</v>
      </c>
      <c r="F74" s="174">
        <v>185978.74</v>
      </c>
      <c r="G74" s="175">
        <v>97081.12</v>
      </c>
      <c r="H74" s="174">
        <f t="shared" si="16"/>
        <v>88897.62</v>
      </c>
      <c r="I74" s="233">
        <f t="shared" si="17"/>
        <v>0</v>
      </c>
    </row>
    <row r="75" spans="1:9" ht="21">
      <c r="A75" s="230">
        <v>210</v>
      </c>
      <c r="B75" s="231" t="s">
        <v>62</v>
      </c>
      <c r="C75" s="174">
        <v>310154.22</v>
      </c>
      <c r="D75" s="175">
        <v>237774.2</v>
      </c>
      <c r="E75" s="264">
        <f t="shared" si="15"/>
        <v>72380.01999999996</v>
      </c>
      <c r="F75" s="174">
        <v>303672.02</v>
      </c>
      <c r="G75" s="175">
        <v>264965.16</v>
      </c>
      <c r="H75" s="174">
        <f t="shared" si="16"/>
        <v>38706.860000000044</v>
      </c>
      <c r="I75" s="233">
        <f t="shared" si="17"/>
        <v>-6482.199999999953</v>
      </c>
    </row>
    <row r="76" spans="1:9" ht="12.75">
      <c r="A76" s="230">
        <v>211</v>
      </c>
      <c r="B76" s="231" t="s">
        <v>34</v>
      </c>
      <c r="C76" s="174">
        <v>5488395.97</v>
      </c>
      <c r="D76" s="175">
        <v>3590973.53</v>
      </c>
      <c r="E76" s="264">
        <f t="shared" si="15"/>
        <v>1897422.44</v>
      </c>
      <c r="F76" s="174">
        <v>5595083.11</v>
      </c>
      <c r="G76" s="175">
        <v>3812717.49</v>
      </c>
      <c r="H76" s="174">
        <f t="shared" si="16"/>
        <v>1782365.62</v>
      </c>
      <c r="I76" s="233">
        <f t="shared" si="17"/>
        <v>106687.1400000006</v>
      </c>
    </row>
    <row r="77" spans="1:9" ht="12.75">
      <c r="A77" s="230">
        <v>220</v>
      </c>
      <c r="B77" s="231" t="s">
        <v>36</v>
      </c>
      <c r="C77" s="174">
        <v>75265.27</v>
      </c>
      <c r="D77" s="175">
        <v>52685.23</v>
      </c>
      <c r="E77" s="264">
        <f t="shared" si="15"/>
        <v>22580.04</v>
      </c>
      <c r="F77" s="174">
        <v>75265.27</v>
      </c>
      <c r="G77" s="175">
        <v>56072.17</v>
      </c>
      <c r="H77" s="174">
        <f t="shared" si="16"/>
        <v>19193.100000000006</v>
      </c>
      <c r="I77" s="233">
        <f t="shared" si="17"/>
        <v>0</v>
      </c>
    </row>
    <row r="78" spans="1:9" ht="12.75">
      <c r="A78" s="230">
        <v>291</v>
      </c>
      <c r="B78" s="231" t="s">
        <v>83</v>
      </c>
      <c r="C78" s="174">
        <v>26042.49</v>
      </c>
      <c r="D78" s="175">
        <v>16354.93</v>
      </c>
      <c r="E78" s="264">
        <f t="shared" si="15"/>
        <v>9687.560000000001</v>
      </c>
      <c r="F78" s="174">
        <v>26042.49</v>
      </c>
      <c r="G78" s="175">
        <v>16889.01</v>
      </c>
      <c r="H78" s="174">
        <f t="shared" si="16"/>
        <v>9153.480000000003</v>
      </c>
      <c r="I78" s="233">
        <f t="shared" si="17"/>
        <v>0</v>
      </c>
    </row>
    <row r="79" spans="1:9" ht="12.75">
      <c r="A79" s="230">
        <v>310</v>
      </c>
      <c r="B79" s="231" t="s">
        <v>64</v>
      </c>
      <c r="C79" s="174">
        <v>5952.84</v>
      </c>
      <c r="D79" s="175">
        <v>1597.3</v>
      </c>
      <c r="E79" s="264">
        <f t="shared" si="15"/>
        <v>4355.54</v>
      </c>
      <c r="F79" s="174">
        <v>5952.84</v>
      </c>
      <c r="G79" s="175">
        <v>2014</v>
      </c>
      <c r="H79" s="174">
        <f t="shared" si="16"/>
        <v>3938.84</v>
      </c>
      <c r="I79" s="233">
        <f t="shared" si="17"/>
        <v>0</v>
      </c>
    </row>
    <row r="80" spans="1:9" ht="12.75">
      <c r="A80" s="230">
        <v>348</v>
      </c>
      <c r="B80" s="231" t="s">
        <v>84</v>
      </c>
      <c r="C80" s="174">
        <v>10384</v>
      </c>
      <c r="D80" s="175">
        <v>3270.94</v>
      </c>
      <c r="E80" s="264">
        <f t="shared" si="15"/>
        <v>7113.0599999999995</v>
      </c>
      <c r="F80" s="174">
        <v>19884</v>
      </c>
      <c r="G80" s="175">
        <v>4053.24</v>
      </c>
      <c r="H80" s="174">
        <f t="shared" si="16"/>
        <v>15830.76</v>
      </c>
      <c r="I80" s="233">
        <f t="shared" si="17"/>
        <v>9500</v>
      </c>
    </row>
    <row r="81" spans="1:9" ht="12.75">
      <c r="A81" s="230">
        <v>491</v>
      </c>
      <c r="B81" s="234" t="s">
        <v>6</v>
      </c>
      <c r="C81" s="174">
        <v>32742.38</v>
      </c>
      <c r="D81" s="175">
        <v>32742.38</v>
      </c>
      <c r="E81" s="264">
        <f t="shared" si="15"/>
        <v>0</v>
      </c>
      <c r="F81" s="174">
        <v>42481.97</v>
      </c>
      <c r="G81" s="175">
        <v>32423.57</v>
      </c>
      <c r="H81" s="174">
        <f t="shared" si="16"/>
        <v>10058.400000000001</v>
      </c>
      <c r="I81" s="233">
        <f t="shared" si="17"/>
        <v>9739.59</v>
      </c>
    </row>
    <row r="82" spans="1:9" ht="12.75">
      <c r="A82" s="230">
        <v>580</v>
      </c>
      <c r="B82" s="234" t="s">
        <v>66</v>
      </c>
      <c r="C82" s="174">
        <v>56603.28</v>
      </c>
      <c r="D82" s="175">
        <v>56603.28</v>
      </c>
      <c r="E82" s="264">
        <f t="shared" si="15"/>
        <v>0</v>
      </c>
      <c r="F82" s="174">
        <v>56603.28</v>
      </c>
      <c r="G82" s="175">
        <v>56603.28</v>
      </c>
      <c r="H82" s="174">
        <f t="shared" si="16"/>
        <v>0</v>
      </c>
      <c r="I82" s="233">
        <f t="shared" si="17"/>
        <v>0</v>
      </c>
    </row>
    <row r="83" spans="1:9" ht="12.75">
      <c r="A83" s="230">
        <v>582</v>
      </c>
      <c r="B83" s="234" t="s">
        <v>67</v>
      </c>
      <c r="C83" s="174">
        <v>46320.07</v>
      </c>
      <c r="D83" s="175">
        <v>46320.07</v>
      </c>
      <c r="E83" s="264">
        <f t="shared" si="15"/>
        <v>0</v>
      </c>
      <c r="F83" s="174">
        <v>53820.07</v>
      </c>
      <c r="G83" s="175">
        <v>46432.57</v>
      </c>
      <c r="H83" s="174">
        <f t="shared" si="16"/>
        <v>7387.5</v>
      </c>
      <c r="I83" s="233">
        <f t="shared" si="17"/>
        <v>7500</v>
      </c>
    </row>
    <row r="84" spans="1:9" ht="12.75">
      <c r="A84" s="230">
        <v>603</v>
      </c>
      <c r="B84" s="234" t="s">
        <v>85</v>
      </c>
      <c r="C84" s="174">
        <v>7200</v>
      </c>
      <c r="D84" s="175">
        <v>840</v>
      </c>
      <c r="E84" s="264">
        <f t="shared" si="15"/>
        <v>6360</v>
      </c>
      <c r="F84" s="174">
        <v>7200</v>
      </c>
      <c r="G84" s="175">
        <v>1560</v>
      </c>
      <c r="H84" s="174">
        <f t="shared" si="16"/>
        <v>5640</v>
      </c>
      <c r="I84" s="233">
        <f t="shared" si="17"/>
        <v>0</v>
      </c>
    </row>
    <row r="85" spans="1:9" ht="12.75">
      <c r="A85" s="230">
        <v>643</v>
      </c>
      <c r="B85" s="234" t="s">
        <v>69</v>
      </c>
      <c r="C85" s="174">
        <v>7500</v>
      </c>
      <c r="D85" s="175">
        <v>1875</v>
      </c>
      <c r="E85" s="264">
        <f t="shared" si="15"/>
        <v>5625</v>
      </c>
      <c r="F85" s="174">
        <v>7500</v>
      </c>
      <c r="G85" s="175">
        <v>2625</v>
      </c>
      <c r="H85" s="174">
        <f t="shared" si="16"/>
        <v>4875</v>
      </c>
      <c r="I85" s="233">
        <f t="shared" si="17"/>
        <v>0</v>
      </c>
    </row>
    <row r="86" spans="1:9" ht="12.75">
      <c r="A86" s="230">
        <v>742</v>
      </c>
      <c r="B86" s="231" t="s">
        <v>70</v>
      </c>
      <c r="C86" s="174">
        <v>121185.44</v>
      </c>
      <c r="D86" s="175">
        <v>121185.44</v>
      </c>
      <c r="E86" s="264">
        <f t="shared" si="15"/>
        <v>0</v>
      </c>
      <c r="F86" s="174">
        <v>25700</v>
      </c>
      <c r="G86" s="175">
        <v>0</v>
      </c>
      <c r="H86" s="174">
        <f t="shared" si="16"/>
        <v>25700</v>
      </c>
      <c r="I86" s="233">
        <f t="shared" si="17"/>
        <v>-95485.44</v>
      </c>
    </row>
    <row r="87" spans="1:9" ht="12.75">
      <c r="A87" s="230">
        <v>743</v>
      </c>
      <c r="B87" s="231" t="s">
        <v>7</v>
      </c>
      <c r="C87" s="174">
        <v>60000</v>
      </c>
      <c r="D87" s="175">
        <v>42700</v>
      </c>
      <c r="E87" s="264">
        <f t="shared" si="15"/>
        <v>17300</v>
      </c>
      <c r="F87" s="174">
        <v>0</v>
      </c>
      <c r="G87" s="175">
        <v>0</v>
      </c>
      <c r="H87" s="174">
        <f t="shared" si="16"/>
        <v>0</v>
      </c>
      <c r="I87" s="233">
        <f t="shared" si="17"/>
        <v>-60000</v>
      </c>
    </row>
    <row r="88" spans="1:9" ht="12.75">
      <c r="A88" s="230">
        <v>746</v>
      </c>
      <c r="B88" s="231" t="s">
        <v>71</v>
      </c>
      <c r="C88" s="174">
        <v>114903.18</v>
      </c>
      <c r="D88" s="175">
        <v>81542.5</v>
      </c>
      <c r="E88" s="264">
        <f t="shared" si="15"/>
        <v>33360.67999999999</v>
      </c>
      <c r="F88" s="174">
        <v>114903.18</v>
      </c>
      <c r="G88" s="175">
        <v>94165.45</v>
      </c>
      <c r="H88" s="174">
        <f t="shared" si="16"/>
        <v>20737.729999999996</v>
      </c>
      <c r="I88" s="233">
        <f t="shared" si="17"/>
        <v>0</v>
      </c>
    </row>
    <row r="89" spans="1:9" ht="12.75">
      <c r="A89" s="230">
        <v>747</v>
      </c>
      <c r="B89" s="231" t="s">
        <v>72</v>
      </c>
      <c r="C89" s="174">
        <v>44193.44</v>
      </c>
      <c r="D89" s="175">
        <v>26544.54</v>
      </c>
      <c r="E89" s="264">
        <f t="shared" si="15"/>
        <v>17648.9</v>
      </c>
      <c r="F89" s="174">
        <v>44193.44</v>
      </c>
      <c r="G89" s="175">
        <v>32731.62</v>
      </c>
      <c r="H89" s="174">
        <f t="shared" si="16"/>
        <v>11461.820000000003</v>
      </c>
      <c r="I89" s="233">
        <f t="shared" si="17"/>
        <v>0</v>
      </c>
    </row>
    <row r="90" spans="1:9" ht="12.75">
      <c r="A90" s="230">
        <v>748</v>
      </c>
      <c r="B90" s="231" t="s">
        <v>73</v>
      </c>
      <c r="C90" s="174">
        <v>12786.95</v>
      </c>
      <c r="D90" s="175">
        <v>12786.95</v>
      </c>
      <c r="E90" s="264">
        <f t="shared" si="15"/>
        <v>0</v>
      </c>
      <c r="F90" s="174">
        <v>12786.95</v>
      </c>
      <c r="G90" s="175">
        <v>12786.95</v>
      </c>
      <c r="H90" s="174">
        <f t="shared" si="16"/>
        <v>0</v>
      </c>
      <c r="I90" s="233">
        <f t="shared" si="17"/>
        <v>0</v>
      </c>
    </row>
    <row r="91" spans="1:9" ht="12.75">
      <c r="A91" s="230">
        <v>790</v>
      </c>
      <c r="B91" s="231" t="s">
        <v>74</v>
      </c>
      <c r="C91" s="174">
        <v>57068.78</v>
      </c>
      <c r="D91" s="175">
        <v>51997.87</v>
      </c>
      <c r="E91" s="264">
        <f t="shared" si="15"/>
        <v>5070.909999999996</v>
      </c>
      <c r="F91" s="174">
        <v>97503.75</v>
      </c>
      <c r="G91" s="175">
        <v>51568.78</v>
      </c>
      <c r="H91" s="174">
        <f t="shared" si="16"/>
        <v>45934.97</v>
      </c>
      <c r="I91" s="233">
        <f t="shared" si="17"/>
        <v>40434.97</v>
      </c>
    </row>
    <row r="92" spans="1:9" ht="12.75">
      <c r="A92" s="230">
        <v>808</v>
      </c>
      <c r="B92" s="231" t="s">
        <v>38</v>
      </c>
      <c r="C92" s="174">
        <v>728788.31</v>
      </c>
      <c r="D92" s="175">
        <v>693864.45</v>
      </c>
      <c r="E92" s="264">
        <f t="shared" si="15"/>
        <v>34923.8600000001</v>
      </c>
      <c r="F92" s="174">
        <v>778915.31</v>
      </c>
      <c r="G92" s="175">
        <v>712016.31</v>
      </c>
      <c r="H92" s="174">
        <f t="shared" si="16"/>
        <v>66899</v>
      </c>
      <c r="I92" s="233">
        <f t="shared" si="17"/>
        <v>50127</v>
      </c>
    </row>
    <row r="93" spans="1:9" ht="12.75">
      <c r="A93" s="228"/>
      <c r="B93" s="229" t="s">
        <v>9</v>
      </c>
      <c r="C93" s="265">
        <f aca="true" t="shared" si="18" ref="C93:I93">SUM(C72:C92)</f>
        <v>7916783.66</v>
      </c>
      <c r="D93" s="265">
        <f t="shared" si="18"/>
        <v>5313922.44</v>
      </c>
      <c r="E93" s="265">
        <f t="shared" si="18"/>
        <v>2602861.2200000007</v>
      </c>
      <c r="F93" s="239">
        <f t="shared" si="18"/>
        <v>7978804.720000001</v>
      </c>
      <c r="G93" s="239">
        <f>SUM(G72:G92)</f>
        <v>5459475.590000002</v>
      </c>
      <c r="H93" s="239">
        <f t="shared" si="18"/>
        <v>2519329.13</v>
      </c>
      <c r="I93" s="240">
        <f t="shared" si="18"/>
        <v>62021.06000000064</v>
      </c>
    </row>
    <row r="94" spans="1:9" ht="12.75">
      <c r="A94" s="237" t="s">
        <v>33</v>
      </c>
      <c r="B94" s="234" t="s">
        <v>10</v>
      </c>
      <c r="C94" s="178">
        <v>85686.38</v>
      </c>
      <c r="D94" s="178">
        <v>72734.54</v>
      </c>
      <c r="E94" s="178">
        <f>C94-D94</f>
        <v>12951.840000000011</v>
      </c>
      <c r="F94" s="178">
        <v>148630.38</v>
      </c>
      <c r="G94" s="178">
        <v>93823.71</v>
      </c>
      <c r="H94" s="178">
        <f>F94-G94</f>
        <v>54806.67</v>
      </c>
      <c r="I94" s="238">
        <f>F94-C94</f>
        <v>62944</v>
      </c>
    </row>
    <row r="95" spans="1:9" ht="12.75">
      <c r="A95" s="228"/>
      <c r="B95" s="228" t="s">
        <v>11</v>
      </c>
      <c r="C95" s="239">
        <f aca="true" t="shared" si="19" ref="C95:H95">SUM(C93:C94)</f>
        <v>8002470.04</v>
      </c>
      <c r="D95" s="239">
        <f t="shared" si="19"/>
        <v>5386656.98</v>
      </c>
      <c r="E95" s="239">
        <f t="shared" si="19"/>
        <v>2615813.0600000005</v>
      </c>
      <c r="F95" s="239">
        <f t="shared" si="19"/>
        <v>8127435.100000001</v>
      </c>
      <c r="G95" s="239">
        <f t="shared" si="19"/>
        <v>5553299.300000002</v>
      </c>
      <c r="H95" s="239">
        <f t="shared" si="19"/>
        <v>2574135.8</v>
      </c>
      <c r="I95" s="240">
        <f>SUM(I93:I94)</f>
        <v>124965.06000000064</v>
      </c>
    </row>
    <row r="96" spans="1:9" ht="12.75">
      <c r="A96" s="266" t="s">
        <v>40</v>
      </c>
      <c r="B96" s="267" t="s">
        <v>42</v>
      </c>
      <c r="C96" s="175">
        <v>0</v>
      </c>
      <c r="D96" s="175">
        <v>0</v>
      </c>
      <c r="E96" s="175">
        <v>0</v>
      </c>
      <c r="F96" s="175">
        <v>0</v>
      </c>
      <c r="G96" s="175">
        <v>0</v>
      </c>
      <c r="H96" s="243">
        <f>F96-G96</f>
        <v>0</v>
      </c>
      <c r="I96" s="243">
        <f>H96-E96</f>
        <v>0</v>
      </c>
    </row>
    <row r="97" spans="1:9" ht="12.75">
      <c r="A97" s="268"/>
      <c r="B97" s="271" t="s">
        <v>41</v>
      </c>
      <c r="C97" s="269">
        <f aca="true" t="shared" si="20" ref="C97:I97">C95+C96</f>
        <v>8002470.04</v>
      </c>
      <c r="D97" s="269">
        <f t="shared" si="20"/>
        <v>5386656.98</v>
      </c>
      <c r="E97" s="269">
        <f t="shared" si="20"/>
        <v>2615813.0600000005</v>
      </c>
      <c r="F97" s="269">
        <f t="shared" si="20"/>
        <v>8127435.100000001</v>
      </c>
      <c r="G97" s="269">
        <f t="shared" si="20"/>
        <v>5553299.300000002</v>
      </c>
      <c r="H97" s="269">
        <f t="shared" si="20"/>
        <v>2574135.8</v>
      </c>
      <c r="I97" s="269">
        <f t="shared" si="20"/>
        <v>124965.06000000064</v>
      </c>
    </row>
    <row r="98" spans="1:5" ht="12.75">
      <c r="A98" s="3"/>
      <c r="B98" s="3"/>
      <c r="C98" s="3"/>
      <c r="D98" s="3"/>
      <c r="E98" s="3"/>
    </row>
    <row r="99" spans="1:5" ht="12.75">
      <c r="A99" s="3"/>
      <c r="B99" s="3"/>
      <c r="C99" s="3"/>
      <c r="D99" s="3"/>
      <c r="E99" s="3"/>
    </row>
    <row r="100" spans="1:5" ht="12.75">
      <c r="A100" s="3"/>
      <c r="B100" s="3"/>
      <c r="C100" s="3"/>
      <c r="D100" s="3"/>
      <c r="E100" s="3"/>
    </row>
    <row r="101" spans="1:5" ht="12.75">
      <c r="A101" s="3"/>
      <c r="B101" s="3"/>
      <c r="C101" s="3"/>
      <c r="D101" s="3"/>
      <c r="E101" s="3"/>
    </row>
    <row r="102" spans="1:5" ht="12.75">
      <c r="A102" s="3"/>
      <c r="B102" s="3"/>
      <c r="C102" s="3"/>
      <c r="D102" s="3"/>
      <c r="E102" s="3"/>
    </row>
    <row r="103" spans="1:5" ht="12.75">
      <c r="A103" s="3"/>
      <c r="B103" s="3"/>
      <c r="C103" s="3"/>
      <c r="D103" s="3"/>
      <c r="E103" s="3"/>
    </row>
    <row r="104" spans="1:5" ht="12.75">
      <c r="A104" s="3"/>
      <c r="B104" s="3"/>
      <c r="C104" s="3"/>
      <c r="D104" s="3"/>
      <c r="E104" s="3"/>
    </row>
    <row r="105" spans="1:9" ht="15.75" customHeight="1">
      <c r="A105" s="2"/>
      <c r="H105" s="538" t="s">
        <v>87</v>
      </c>
      <c r="I105" s="538"/>
    </row>
    <row r="106" spans="1:9" ht="30" customHeight="1">
      <c r="A106" s="500" t="s">
        <v>316</v>
      </c>
      <c r="B106" s="500"/>
      <c r="C106" s="500"/>
      <c r="D106" s="500"/>
      <c r="E106" s="500"/>
      <c r="F106" s="500"/>
      <c r="G106" s="500"/>
      <c r="H106" s="500"/>
      <c r="I106" s="500"/>
    </row>
    <row r="107" spans="1:5" ht="13.5" thickBot="1">
      <c r="A107" s="3"/>
      <c r="B107" s="3"/>
      <c r="C107" s="3"/>
      <c r="D107" s="3"/>
      <c r="E107" s="3"/>
    </row>
    <row r="108" spans="1:9" ht="42.75" thickBot="1">
      <c r="A108" s="228" t="s">
        <v>0</v>
      </c>
      <c r="B108" s="229" t="s">
        <v>1</v>
      </c>
      <c r="C108" s="366" t="s">
        <v>299</v>
      </c>
      <c r="D108" s="367" t="s">
        <v>277</v>
      </c>
      <c r="E108" s="368" t="s">
        <v>272</v>
      </c>
      <c r="F108" s="367" t="s">
        <v>301</v>
      </c>
      <c r="G108" s="367" t="s">
        <v>302</v>
      </c>
      <c r="H108" s="369" t="s">
        <v>303</v>
      </c>
      <c r="I108" s="370" t="s">
        <v>300</v>
      </c>
    </row>
    <row r="109" spans="1:9" ht="12.75">
      <c r="A109" s="230">
        <v>106</v>
      </c>
      <c r="B109" s="231" t="s">
        <v>35</v>
      </c>
      <c r="C109" s="174">
        <v>685496.93</v>
      </c>
      <c r="D109" s="175">
        <v>312030.09</v>
      </c>
      <c r="E109" s="264">
        <f>C109-D109</f>
        <v>373466.84</v>
      </c>
      <c r="F109" s="174">
        <v>685496.93</v>
      </c>
      <c r="G109" s="175">
        <v>329167.51</v>
      </c>
      <c r="H109" s="174">
        <f>F109-G109</f>
        <v>356329.42000000004</v>
      </c>
      <c r="I109" s="233">
        <f>F109-C109</f>
        <v>0</v>
      </c>
    </row>
    <row r="110" spans="1:9" ht="12.75">
      <c r="A110" s="230">
        <v>802</v>
      </c>
      <c r="B110" s="231" t="s">
        <v>37</v>
      </c>
      <c r="C110" s="174">
        <v>43170</v>
      </c>
      <c r="D110" s="175">
        <v>43170</v>
      </c>
      <c r="E110" s="264">
        <f>C110-D110</f>
        <v>0</v>
      </c>
      <c r="F110" s="174">
        <v>43170</v>
      </c>
      <c r="G110" s="175">
        <v>43170</v>
      </c>
      <c r="H110" s="174">
        <f>F110-G110</f>
        <v>0</v>
      </c>
      <c r="I110" s="233">
        <f>F110-C110</f>
        <v>0</v>
      </c>
    </row>
    <row r="111" spans="1:9" ht="12.75">
      <c r="A111" s="228"/>
      <c r="B111" s="229" t="s">
        <v>9</v>
      </c>
      <c r="C111" s="265">
        <f aca="true" t="shared" si="21" ref="C111:I111">SUM(C109:C110)</f>
        <v>728666.93</v>
      </c>
      <c r="D111" s="265">
        <f t="shared" si="21"/>
        <v>355200.09</v>
      </c>
      <c r="E111" s="265">
        <f t="shared" si="21"/>
        <v>373466.84</v>
      </c>
      <c r="F111" s="239">
        <f t="shared" si="21"/>
        <v>728666.93</v>
      </c>
      <c r="G111" s="239">
        <f t="shared" si="21"/>
        <v>372337.51</v>
      </c>
      <c r="H111" s="239">
        <f t="shared" si="21"/>
        <v>356329.42000000004</v>
      </c>
      <c r="I111" s="240">
        <f t="shared" si="21"/>
        <v>0</v>
      </c>
    </row>
    <row r="112" spans="1:9" ht="12.75">
      <c r="A112" s="237" t="s">
        <v>33</v>
      </c>
      <c r="B112" s="234" t="s">
        <v>10</v>
      </c>
      <c r="C112" s="178">
        <v>0</v>
      </c>
      <c r="D112" s="178">
        <v>0</v>
      </c>
      <c r="E112" s="178">
        <f>C112-D112</f>
        <v>0</v>
      </c>
      <c r="F112" s="178">
        <v>0</v>
      </c>
      <c r="G112" s="178">
        <v>0</v>
      </c>
      <c r="H112" s="178">
        <f>F112-G112</f>
        <v>0</v>
      </c>
      <c r="I112" s="238">
        <f>F112-C112</f>
        <v>0</v>
      </c>
    </row>
    <row r="113" spans="1:9" ht="12.75">
      <c r="A113" s="228"/>
      <c r="B113" s="228" t="s">
        <v>11</v>
      </c>
      <c r="C113" s="239">
        <f aca="true" t="shared" si="22" ref="C113:H113">SUM(C111:C112)</f>
        <v>728666.93</v>
      </c>
      <c r="D113" s="239">
        <f t="shared" si="22"/>
        <v>355200.09</v>
      </c>
      <c r="E113" s="239">
        <f t="shared" si="22"/>
        <v>373466.84</v>
      </c>
      <c r="F113" s="239">
        <f t="shared" si="22"/>
        <v>728666.93</v>
      </c>
      <c r="G113" s="239">
        <f t="shared" si="22"/>
        <v>372337.51</v>
      </c>
      <c r="H113" s="239">
        <f t="shared" si="22"/>
        <v>356329.42000000004</v>
      </c>
      <c r="I113" s="240">
        <f>SUM(I111:I112)</f>
        <v>0</v>
      </c>
    </row>
    <row r="114" spans="1:9" ht="12.75">
      <c r="A114" s="266" t="s">
        <v>40</v>
      </c>
      <c r="B114" s="267" t="s">
        <v>42</v>
      </c>
      <c r="C114" s="175">
        <v>0</v>
      </c>
      <c r="D114" s="175">
        <v>0</v>
      </c>
      <c r="E114" s="175">
        <f>C114-D114</f>
        <v>0</v>
      </c>
      <c r="F114" s="175">
        <v>0</v>
      </c>
      <c r="G114" s="175">
        <v>0</v>
      </c>
      <c r="H114" s="243">
        <f>F114-G114</f>
        <v>0</v>
      </c>
      <c r="I114" s="243">
        <f>H114-E114</f>
        <v>0</v>
      </c>
    </row>
    <row r="115" spans="1:9" ht="12.75">
      <c r="A115" s="244"/>
      <c r="B115" s="273" t="s">
        <v>41</v>
      </c>
      <c r="C115" s="245">
        <f aca="true" t="shared" si="23" ref="C115:I115">C113+C114</f>
        <v>728666.93</v>
      </c>
      <c r="D115" s="245">
        <f t="shared" si="23"/>
        <v>355200.09</v>
      </c>
      <c r="E115" s="245">
        <f t="shared" si="23"/>
        <v>373466.84</v>
      </c>
      <c r="F115" s="245">
        <f t="shared" si="23"/>
        <v>728666.93</v>
      </c>
      <c r="G115" s="245">
        <f t="shared" si="23"/>
        <v>372337.51</v>
      </c>
      <c r="H115" s="245">
        <f t="shared" si="23"/>
        <v>356329.42000000004</v>
      </c>
      <c r="I115" s="245">
        <f t="shared" si="23"/>
        <v>0</v>
      </c>
    </row>
    <row r="116" spans="1:5" ht="15" customHeight="1">
      <c r="A116" s="3"/>
      <c r="B116" s="3"/>
      <c r="C116" s="3"/>
      <c r="D116" s="3"/>
      <c r="E116" s="3"/>
    </row>
    <row r="117" spans="1:9" ht="29.25" customHeight="1">
      <c r="A117" s="560" t="s">
        <v>342</v>
      </c>
      <c r="B117" s="574"/>
      <c r="C117" s="574"/>
      <c r="D117" s="574"/>
      <c r="E117" s="574"/>
      <c r="F117" s="574"/>
      <c r="G117" s="574"/>
      <c r="H117" s="574"/>
      <c r="I117" s="574"/>
    </row>
    <row r="118" spans="1:5" ht="13.5" thickBot="1">
      <c r="A118" s="3"/>
      <c r="B118" s="3"/>
      <c r="C118" s="3"/>
      <c r="D118" s="3"/>
      <c r="E118" s="3"/>
    </row>
    <row r="119" spans="1:9" ht="42.75" thickBot="1">
      <c r="A119" s="228" t="s">
        <v>0</v>
      </c>
      <c r="B119" s="229" t="s">
        <v>1</v>
      </c>
      <c r="C119" s="366" t="s">
        <v>299</v>
      </c>
      <c r="D119" s="367" t="s">
        <v>277</v>
      </c>
      <c r="E119" s="368" t="s">
        <v>341</v>
      </c>
      <c r="F119" s="367" t="s">
        <v>301</v>
      </c>
      <c r="G119" s="367" t="s">
        <v>302</v>
      </c>
      <c r="H119" s="369" t="s">
        <v>311</v>
      </c>
      <c r="I119" s="370" t="s">
        <v>300</v>
      </c>
    </row>
    <row r="120" spans="1:9" ht="12.75">
      <c r="A120" s="230">
        <v>105</v>
      </c>
      <c r="B120" s="231" t="s">
        <v>2</v>
      </c>
      <c r="C120" s="174">
        <v>52443.58</v>
      </c>
      <c r="D120" s="175">
        <v>10605.64</v>
      </c>
      <c r="E120" s="264">
        <f>C120-D120</f>
        <v>41837.94</v>
      </c>
      <c r="F120" s="174">
        <v>52443.58</v>
      </c>
      <c r="G120" s="175">
        <v>11916.73</v>
      </c>
      <c r="H120" s="174">
        <f>F120-G120</f>
        <v>40526.850000000006</v>
      </c>
      <c r="I120" s="233">
        <f>F120-C120</f>
        <v>0</v>
      </c>
    </row>
    <row r="121" spans="1:9" ht="12.75">
      <c r="A121" s="230">
        <v>491</v>
      </c>
      <c r="B121" s="234" t="s">
        <v>6</v>
      </c>
      <c r="C121" s="174">
        <v>7967.82</v>
      </c>
      <c r="D121" s="175">
        <v>7785.88</v>
      </c>
      <c r="E121" s="264">
        <f>C121-D121</f>
        <v>181.9399999999996</v>
      </c>
      <c r="F121" s="174">
        <v>7967.82</v>
      </c>
      <c r="G121" s="175">
        <v>7967.82</v>
      </c>
      <c r="H121" s="174">
        <f>F121-G121</f>
        <v>0</v>
      </c>
      <c r="I121" s="233">
        <f>F121-C121</f>
        <v>0</v>
      </c>
    </row>
    <row r="122" spans="1:9" ht="12.75">
      <c r="A122" s="228"/>
      <c r="B122" s="229" t="s">
        <v>9</v>
      </c>
      <c r="C122" s="265">
        <f aca="true" t="shared" si="24" ref="C122:I122">SUM(C120:C121)</f>
        <v>60411.4</v>
      </c>
      <c r="D122" s="265">
        <f t="shared" si="24"/>
        <v>18391.52</v>
      </c>
      <c r="E122" s="265">
        <f t="shared" si="24"/>
        <v>42019.880000000005</v>
      </c>
      <c r="F122" s="239">
        <f t="shared" si="24"/>
        <v>60411.4</v>
      </c>
      <c r="G122" s="239">
        <f t="shared" si="24"/>
        <v>19884.55</v>
      </c>
      <c r="H122" s="239">
        <f t="shared" si="24"/>
        <v>40526.850000000006</v>
      </c>
      <c r="I122" s="240">
        <f t="shared" si="24"/>
        <v>0</v>
      </c>
    </row>
    <row r="123" spans="1:9" ht="12.75">
      <c r="A123" s="237" t="s">
        <v>33</v>
      </c>
      <c r="B123" s="234" t="s">
        <v>10</v>
      </c>
      <c r="C123" s="178">
        <v>0</v>
      </c>
      <c r="D123" s="178">
        <v>0</v>
      </c>
      <c r="E123" s="178">
        <v>0</v>
      </c>
      <c r="F123" s="178">
        <v>0</v>
      </c>
      <c r="G123" s="178">
        <v>0</v>
      </c>
      <c r="H123" s="178">
        <f>F123-G123</f>
        <v>0</v>
      </c>
      <c r="I123" s="238">
        <f>F123-C123</f>
        <v>0</v>
      </c>
    </row>
    <row r="124" spans="1:9" ht="12.75">
      <c r="A124" s="228"/>
      <c r="B124" s="228" t="s">
        <v>11</v>
      </c>
      <c r="C124" s="239">
        <f aca="true" t="shared" si="25" ref="C124:H124">SUM(C122:C123)</f>
        <v>60411.4</v>
      </c>
      <c r="D124" s="239">
        <f t="shared" si="25"/>
        <v>18391.52</v>
      </c>
      <c r="E124" s="239">
        <f t="shared" si="25"/>
        <v>42019.880000000005</v>
      </c>
      <c r="F124" s="239">
        <f t="shared" si="25"/>
        <v>60411.4</v>
      </c>
      <c r="G124" s="239">
        <f t="shared" si="25"/>
        <v>19884.55</v>
      </c>
      <c r="H124" s="239">
        <f t="shared" si="25"/>
        <v>40526.850000000006</v>
      </c>
      <c r="I124" s="240">
        <f>SUM(I122:I123)</f>
        <v>0</v>
      </c>
    </row>
    <row r="125" spans="1:9" ht="12.75">
      <c r="A125" s="266" t="s">
        <v>40</v>
      </c>
      <c r="B125" s="267" t="s">
        <v>42</v>
      </c>
      <c r="C125" s="175">
        <v>0</v>
      </c>
      <c r="D125" s="175">
        <v>0</v>
      </c>
      <c r="E125" s="175">
        <f>C125-D125</f>
        <v>0</v>
      </c>
      <c r="F125" s="175"/>
      <c r="G125" s="175">
        <v>0</v>
      </c>
      <c r="H125" s="243">
        <f>F125-G125</f>
        <v>0</v>
      </c>
      <c r="I125" s="243">
        <f>H125-E125</f>
        <v>0</v>
      </c>
    </row>
    <row r="126" spans="1:9" ht="12.75">
      <c r="A126" s="268"/>
      <c r="B126" s="271" t="s">
        <v>41</v>
      </c>
      <c r="C126" s="269">
        <f aca="true" t="shared" si="26" ref="C126:I126">C124+C125</f>
        <v>60411.4</v>
      </c>
      <c r="D126" s="269">
        <f t="shared" si="26"/>
        <v>18391.52</v>
      </c>
      <c r="E126" s="269">
        <f t="shared" si="26"/>
        <v>42019.880000000005</v>
      </c>
      <c r="F126" s="269">
        <f t="shared" si="26"/>
        <v>60411.4</v>
      </c>
      <c r="G126" s="269">
        <f t="shared" si="26"/>
        <v>19884.55</v>
      </c>
      <c r="H126" s="269">
        <f t="shared" si="26"/>
        <v>40526.850000000006</v>
      </c>
      <c r="I126" s="269">
        <f t="shared" si="26"/>
        <v>0</v>
      </c>
    </row>
    <row r="127" spans="1:5" ht="12.75">
      <c r="A127" s="3"/>
      <c r="B127" s="3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 customHeight="1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</sheetData>
  <sheetProtection/>
  <mergeCells count="11">
    <mergeCell ref="A45:I45"/>
    <mergeCell ref="A117:I117"/>
    <mergeCell ref="H68:I68"/>
    <mergeCell ref="A69:I69"/>
    <mergeCell ref="H105:I105"/>
    <mergeCell ref="A106:I106"/>
    <mergeCell ref="H1:I1"/>
    <mergeCell ref="A2:I2"/>
    <mergeCell ref="A14:I14"/>
    <mergeCell ref="H34:I34"/>
    <mergeCell ref="A35:I35"/>
  </mergeCells>
  <printOptions/>
  <pageMargins left="0.26" right="0.1968503937007874" top="0.77" bottom="0.1968503937007874" header="0.76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H25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1.00390625" style="0" customWidth="1"/>
    <col min="2" max="2" width="34.00390625" style="0" customWidth="1"/>
    <col min="3" max="3" width="15.7109375" style="0" customWidth="1"/>
    <col min="4" max="4" width="14.421875" style="0" customWidth="1"/>
    <col min="5" max="5" width="16.140625" style="0" customWidth="1"/>
    <col min="6" max="6" width="17.7109375" style="0" customWidth="1"/>
    <col min="7" max="7" width="13.421875" style="0" customWidth="1"/>
    <col min="8" max="8" width="15.8515625" style="0" customWidth="1"/>
  </cols>
  <sheetData>
    <row r="3" ht="1.5" customHeight="1"/>
    <row r="4" ht="12.75" hidden="1"/>
    <row r="5" spans="1:8" ht="47.25" customHeight="1">
      <c r="A5" s="512"/>
      <c r="B5" s="513"/>
      <c r="C5" s="513"/>
      <c r="D5" s="513"/>
      <c r="E5" s="513"/>
      <c r="F5" s="513"/>
      <c r="G5" s="513"/>
      <c r="H5" s="513"/>
    </row>
    <row r="6" spans="1:8" ht="13.5" thickBot="1">
      <c r="A6" s="39"/>
      <c r="B6" s="39"/>
      <c r="C6" s="39"/>
      <c r="D6" s="39"/>
      <c r="E6" s="39"/>
      <c r="F6" s="39"/>
      <c r="G6" s="39"/>
      <c r="H6" s="39"/>
    </row>
    <row r="7" spans="1:8" ht="29.25" customHeight="1">
      <c r="A7" s="132"/>
      <c r="B7" s="516"/>
      <c r="C7" s="514"/>
      <c r="D7" s="514"/>
      <c r="E7" s="514"/>
      <c r="F7" s="575"/>
      <c r="G7" s="516"/>
      <c r="H7" s="576"/>
    </row>
    <row r="8" spans="1:8" ht="46.5" customHeight="1">
      <c r="A8" s="133"/>
      <c r="B8" s="517"/>
      <c r="C8" s="141"/>
      <c r="D8" s="141"/>
      <c r="E8" s="101"/>
      <c r="F8" s="134"/>
      <c r="G8" s="101"/>
      <c r="H8" s="102"/>
    </row>
    <row r="9" spans="1:8" ht="12.75">
      <c r="A9" s="125"/>
      <c r="B9" s="127"/>
      <c r="C9" s="142"/>
      <c r="D9" s="143"/>
      <c r="E9" s="46"/>
      <c r="F9" s="44"/>
      <c r="G9" s="47"/>
      <c r="H9" s="48"/>
    </row>
    <row r="10" spans="1:8" ht="12.75">
      <c r="A10" s="125"/>
      <c r="B10" s="127"/>
      <c r="C10" s="142"/>
      <c r="D10" s="143"/>
      <c r="E10" s="46"/>
      <c r="F10" s="44"/>
      <c r="G10" s="47"/>
      <c r="H10" s="48"/>
    </row>
    <row r="11" spans="1:8" ht="12.75">
      <c r="A11" s="125"/>
      <c r="B11" s="127"/>
      <c r="C11" s="142"/>
      <c r="D11" s="143"/>
      <c r="E11" s="46"/>
      <c r="F11" s="44"/>
      <c r="G11" s="47"/>
      <c r="H11" s="48"/>
    </row>
    <row r="12" spans="1:8" ht="12.75">
      <c r="A12" s="125"/>
      <c r="B12" s="127"/>
      <c r="C12" s="142"/>
      <c r="D12" s="143"/>
      <c r="E12" s="46"/>
      <c r="F12" s="44"/>
      <c r="G12" s="47"/>
      <c r="H12" s="48"/>
    </row>
    <row r="13" spans="1:8" ht="12.75">
      <c r="A13" s="125"/>
      <c r="B13" s="127"/>
      <c r="C13" s="142"/>
      <c r="D13" s="143"/>
      <c r="E13" s="46"/>
      <c r="F13" s="44"/>
      <c r="G13" s="47"/>
      <c r="H13" s="48"/>
    </row>
    <row r="14" spans="1:8" ht="12.75">
      <c r="A14" s="125"/>
      <c r="B14" s="127"/>
      <c r="C14" s="142"/>
      <c r="D14" s="143"/>
      <c r="E14" s="46"/>
      <c r="F14" s="44"/>
      <c r="G14" s="47"/>
      <c r="H14" s="48"/>
    </row>
    <row r="15" spans="1:8" ht="12.75">
      <c r="A15" s="125"/>
      <c r="B15" s="127"/>
      <c r="C15" s="142"/>
      <c r="D15" s="143"/>
      <c r="E15" s="46"/>
      <c r="F15" s="44"/>
      <c r="G15" s="47"/>
      <c r="H15" s="48"/>
    </row>
    <row r="16" spans="1:8" ht="12.75">
      <c r="A16" s="125"/>
      <c r="B16" s="127"/>
      <c r="C16" s="142"/>
      <c r="D16" s="143"/>
      <c r="E16" s="46"/>
      <c r="F16" s="44"/>
      <c r="G16" s="47"/>
      <c r="H16" s="48"/>
    </row>
    <row r="17" spans="1:8" ht="12.75">
      <c r="A17" s="125"/>
      <c r="B17" s="127"/>
      <c r="C17" s="142"/>
      <c r="D17" s="143"/>
      <c r="E17" s="46"/>
      <c r="F17" s="44"/>
      <c r="G17" s="47"/>
      <c r="H17" s="48"/>
    </row>
    <row r="18" spans="1:8" ht="12.75">
      <c r="A18" s="125"/>
      <c r="B18" s="127"/>
      <c r="C18" s="142"/>
      <c r="D18" s="143"/>
      <c r="E18" s="46"/>
      <c r="F18" s="44"/>
      <c r="G18" s="47"/>
      <c r="H18" s="48"/>
    </row>
    <row r="19" spans="1:8" ht="12.75">
      <c r="A19" s="125"/>
      <c r="B19" s="127"/>
      <c r="C19" s="142"/>
      <c r="D19" s="143"/>
      <c r="E19" s="46"/>
      <c r="F19" s="44"/>
      <c r="G19" s="47"/>
      <c r="H19" s="48"/>
    </row>
    <row r="20" spans="1:8" ht="12.75">
      <c r="A20" s="125"/>
      <c r="B20" s="127"/>
      <c r="C20" s="142"/>
      <c r="D20" s="143"/>
      <c r="E20" s="46"/>
      <c r="F20" s="44"/>
      <c r="G20" s="47"/>
      <c r="H20" s="48"/>
    </row>
    <row r="21" spans="1:8" ht="12.75">
      <c r="A21" s="125"/>
      <c r="B21" s="127"/>
      <c r="C21" s="142"/>
      <c r="D21" s="143"/>
      <c r="E21" s="46"/>
      <c r="F21" s="44"/>
      <c r="G21" s="47"/>
      <c r="H21" s="48"/>
    </row>
    <row r="22" spans="1:8" ht="12.75">
      <c r="A22" s="125"/>
      <c r="B22" s="127"/>
      <c r="C22" s="142"/>
      <c r="D22" s="143"/>
      <c r="E22" s="46"/>
      <c r="F22" s="44"/>
      <c r="G22" s="47"/>
      <c r="H22" s="48"/>
    </row>
    <row r="23" spans="1:8" ht="13.5" thickBot="1">
      <c r="A23" s="126"/>
      <c r="B23" s="128"/>
      <c r="C23" s="144"/>
      <c r="D23" s="145"/>
      <c r="E23" s="56"/>
      <c r="F23" s="55"/>
      <c r="G23" s="49"/>
      <c r="H23" s="50"/>
    </row>
    <row r="24" spans="1:8" ht="23.25" customHeight="1" thickBot="1">
      <c r="A24" s="103"/>
      <c r="B24" s="104"/>
      <c r="C24" s="105"/>
      <c r="D24" s="129"/>
      <c r="E24" s="105"/>
      <c r="F24" s="130"/>
      <c r="G24" s="129"/>
      <c r="H24" s="106"/>
    </row>
    <row r="25" spans="1:8" ht="30" customHeight="1" thickBot="1">
      <c r="A25" s="39"/>
      <c r="B25" s="107"/>
      <c r="C25" s="105"/>
      <c r="D25" s="104"/>
      <c r="E25" s="105"/>
      <c r="F25" s="130"/>
      <c r="G25" s="105"/>
      <c r="H25" s="131"/>
    </row>
  </sheetData>
  <sheetProtection/>
  <mergeCells count="5">
    <mergeCell ref="A5:H5"/>
    <mergeCell ref="B7:B8"/>
    <mergeCell ref="C7:D7"/>
    <mergeCell ref="E7:F7"/>
    <mergeCell ref="G7:H7"/>
  </mergeCells>
  <printOptions/>
  <pageMargins left="0.46" right="0.44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A1:H20"/>
    </sheetView>
  </sheetViews>
  <sheetFormatPr defaultColWidth="9.140625" defaultRowHeight="12.75"/>
  <cols>
    <col min="1" max="1" width="5.421875" style="0" customWidth="1"/>
    <col min="2" max="2" width="38.7109375" style="0" customWidth="1"/>
    <col min="3" max="3" width="23.7109375" style="0" hidden="1" customWidth="1"/>
    <col min="4" max="4" width="47.140625" style="0" customWidth="1"/>
    <col min="5" max="5" width="2.28125" style="0" hidden="1" customWidth="1"/>
    <col min="6" max="7" width="9.140625" style="0" hidden="1" customWidth="1"/>
  </cols>
  <sheetData>
    <row r="1" spans="1:7" ht="72.75" customHeight="1">
      <c r="A1" s="586"/>
      <c r="B1" s="566"/>
      <c r="C1" s="566"/>
      <c r="D1" s="566"/>
      <c r="E1" s="566"/>
      <c r="F1" s="566"/>
      <c r="G1" s="566"/>
    </row>
    <row r="2" spans="1:7" ht="53.25" customHeight="1">
      <c r="A2" s="508"/>
      <c r="B2" s="566"/>
      <c r="C2" s="566"/>
      <c r="D2" s="566"/>
      <c r="E2" s="39"/>
      <c r="F2" s="39"/>
      <c r="G2" s="39"/>
    </row>
    <row r="3" spans="1:7" ht="13.5" thickBot="1">
      <c r="A3" s="39"/>
      <c r="B3" s="39"/>
      <c r="C3" s="39"/>
      <c r="D3" s="39"/>
      <c r="E3" s="39"/>
      <c r="F3" s="39"/>
      <c r="G3" s="39"/>
    </row>
    <row r="4" spans="1:7" s="94" customFormat="1" ht="46.5" customHeight="1" thickBot="1">
      <c r="A4" s="137"/>
      <c r="B4" s="138"/>
      <c r="C4" s="139"/>
      <c r="D4" s="139"/>
      <c r="E4" s="93"/>
      <c r="F4" s="93"/>
      <c r="G4" s="93"/>
    </row>
    <row r="5" spans="1:8" s="96" customFormat="1" ht="37.5" customHeight="1">
      <c r="A5" s="578"/>
      <c r="B5" s="587"/>
      <c r="C5" s="584"/>
      <c r="D5" s="584"/>
      <c r="E5" s="57"/>
      <c r="F5" s="57"/>
      <c r="G5" s="57"/>
      <c r="H5" s="95"/>
    </row>
    <row r="6" spans="1:7" s="96" customFormat="1" ht="4.5" customHeight="1" thickBot="1">
      <c r="A6" s="580"/>
      <c r="B6" s="588"/>
      <c r="C6" s="585"/>
      <c r="D6" s="585"/>
      <c r="E6" s="57"/>
      <c r="F6" s="57"/>
      <c r="G6" s="57"/>
    </row>
    <row r="7" spans="1:7" s="96" customFormat="1" ht="26.25" customHeight="1" thickBot="1">
      <c r="A7" s="578"/>
      <c r="B7" s="578"/>
      <c r="C7" s="584"/>
      <c r="D7" s="584"/>
      <c r="E7" s="57"/>
      <c r="F7" s="57"/>
      <c r="G7" s="57"/>
    </row>
    <row r="8" spans="1:7" s="96" customFormat="1" ht="31.5" customHeight="1" hidden="1" thickBot="1">
      <c r="A8" s="579"/>
      <c r="B8" s="579"/>
      <c r="C8" s="577"/>
      <c r="D8" s="590"/>
      <c r="E8" s="57"/>
      <c r="F8" s="57"/>
      <c r="G8" s="57"/>
    </row>
    <row r="9" spans="1:7" s="98" customFormat="1" ht="44.25" customHeight="1" hidden="1" thickBot="1">
      <c r="A9" s="580"/>
      <c r="B9" s="580"/>
      <c r="C9" s="585"/>
      <c r="D9" s="591"/>
      <c r="E9" s="97"/>
      <c r="F9" s="97"/>
      <c r="G9" s="97"/>
    </row>
    <row r="10" spans="1:4" s="96" customFormat="1" ht="12.75">
      <c r="A10" s="578"/>
      <c r="B10" s="581"/>
      <c r="C10" s="584"/>
      <c r="D10" s="584"/>
    </row>
    <row r="11" spans="1:4" s="96" customFormat="1" ht="12.75">
      <c r="A11" s="579"/>
      <c r="B11" s="582"/>
      <c r="C11" s="577"/>
      <c r="D11" s="577"/>
    </row>
    <row r="12" spans="1:4" s="96" customFormat="1" ht="12.75">
      <c r="A12" s="579"/>
      <c r="B12" s="582"/>
      <c r="C12" s="577"/>
      <c r="D12" s="577"/>
    </row>
    <row r="13" spans="1:4" s="96" customFormat="1" ht="24" customHeight="1" thickBot="1">
      <c r="A13" s="580"/>
      <c r="B13" s="583"/>
      <c r="C13" s="585"/>
      <c r="D13" s="585"/>
    </row>
    <row r="14" spans="1:4" s="96" customFormat="1" ht="51.75" customHeight="1" thickBot="1">
      <c r="A14" s="99"/>
      <c r="B14" s="100"/>
      <c r="C14" s="146"/>
      <c r="D14" s="146"/>
    </row>
    <row r="15" spans="1:4" s="96" customFormat="1" ht="30" customHeight="1" thickBot="1">
      <c r="A15" s="99"/>
      <c r="B15" s="100"/>
      <c r="C15" s="146"/>
      <c r="D15" s="146"/>
    </row>
    <row r="16" spans="1:4" s="96" customFormat="1" ht="12.75">
      <c r="A16" s="579"/>
      <c r="B16" s="581"/>
      <c r="C16" s="577"/>
      <c r="D16" s="577"/>
    </row>
    <row r="17" spans="1:4" s="96" customFormat="1" ht="30.75" customHeight="1">
      <c r="A17" s="579"/>
      <c r="B17" s="582"/>
      <c r="C17" s="577"/>
      <c r="D17" s="577"/>
    </row>
    <row r="18" spans="1:4" s="96" customFormat="1" ht="24" customHeight="1">
      <c r="A18" s="539"/>
      <c r="B18" s="539"/>
      <c r="C18" s="140"/>
      <c r="D18" s="140"/>
    </row>
    <row r="19" spans="1:4" s="96" customFormat="1" ht="21.75" customHeight="1">
      <c r="A19" s="589"/>
      <c r="B19" s="589"/>
      <c r="C19" s="589"/>
      <c r="D19" s="589"/>
    </row>
    <row r="37" ht="12.75">
      <c r="A37" t="s">
        <v>39</v>
      </c>
    </row>
  </sheetData>
  <sheetProtection/>
  <mergeCells count="20">
    <mergeCell ref="A18:B18"/>
    <mergeCell ref="A19:D19"/>
    <mergeCell ref="D10:D13"/>
    <mergeCell ref="A7:A9"/>
    <mergeCell ref="B7:B9"/>
    <mergeCell ref="C7:C9"/>
    <mergeCell ref="D7:D9"/>
    <mergeCell ref="A16:A17"/>
    <mergeCell ref="B16:B17"/>
    <mergeCell ref="C16:C17"/>
    <mergeCell ref="D16:D17"/>
    <mergeCell ref="A10:A13"/>
    <mergeCell ref="B10:B13"/>
    <mergeCell ref="C10:C13"/>
    <mergeCell ref="A1:G1"/>
    <mergeCell ref="A5:A6"/>
    <mergeCell ref="B5:B6"/>
    <mergeCell ref="C5:C6"/>
    <mergeCell ref="D5:D6"/>
    <mergeCell ref="A2:D2"/>
  </mergeCells>
  <printOptions/>
  <pageMargins left="0.82" right="0.29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30.8515625" style="0" customWidth="1"/>
    <col min="4" max="4" width="15.140625" style="0" customWidth="1"/>
    <col min="5" max="5" width="14.421875" style="0" customWidth="1"/>
    <col min="6" max="6" width="18.7109375" style="0" customWidth="1"/>
  </cols>
  <sheetData>
    <row r="2" spans="2:7" ht="37.5" customHeight="1">
      <c r="B2" s="521" t="s">
        <v>44</v>
      </c>
      <c r="C2" s="521"/>
      <c r="D2" s="521"/>
      <c r="E2" s="521"/>
      <c r="F2" s="521"/>
      <c r="G2" s="150"/>
    </row>
    <row r="3" spans="2:7" ht="41.25" customHeight="1">
      <c r="B3" s="520" t="s">
        <v>50</v>
      </c>
      <c r="C3" s="520"/>
      <c r="D3" s="520"/>
      <c r="E3" s="520"/>
      <c r="F3" s="520"/>
      <c r="G3" s="149"/>
    </row>
    <row r="4" spans="2:7" ht="12.75">
      <c r="B4" s="1"/>
      <c r="C4" s="1"/>
      <c r="D4" s="10"/>
      <c r="E4" s="1"/>
      <c r="F4" s="1"/>
      <c r="G4" s="1"/>
    </row>
    <row r="5" spans="2:7" ht="13.5" thickBot="1">
      <c r="B5" s="1"/>
      <c r="C5" s="1"/>
      <c r="D5" s="10"/>
      <c r="E5" s="1"/>
      <c r="F5" s="1"/>
      <c r="G5" s="1"/>
    </row>
    <row r="6" spans="2:7" ht="68.25" customHeight="1" thickBot="1">
      <c r="B6" s="111" t="s">
        <v>0</v>
      </c>
      <c r="C6" s="112" t="s">
        <v>23</v>
      </c>
      <c r="D6" s="113" t="s">
        <v>24</v>
      </c>
      <c r="E6" s="113" t="s">
        <v>25</v>
      </c>
      <c r="F6" s="114" t="s">
        <v>43</v>
      </c>
      <c r="G6" s="11"/>
    </row>
    <row r="7" spans="2:7" ht="12.75">
      <c r="B7" s="170" t="s">
        <v>28</v>
      </c>
      <c r="C7" s="524" t="s">
        <v>29</v>
      </c>
      <c r="D7" s="525"/>
      <c r="E7" s="525"/>
      <c r="F7" s="526"/>
      <c r="G7" s="1"/>
    </row>
    <row r="8" spans="2:7" ht="15.75" customHeight="1" thickBot="1">
      <c r="B8" s="171"/>
      <c r="C8" s="32"/>
      <c r="D8" s="34"/>
      <c r="E8" s="89">
        <f>SUM(E9:E11)</f>
        <v>96909.47</v>
      </c>
      <c r="F8" s="90">
        <f>SUM(F9:F11)</f>
        <v>16662.21</v>
      </c>
      <c r="G8" s="1"/>
    </row>
    <row r="9" spans="2:7" ht="15.75" customHeight="1" thickTop="1">
      <c r="B9" s="165" t="s">
        <v>26</v>
      </c>
      <c r="C9" s="17" t="s">
        <v>45</v>
      </c>
      <c r="D9" s="12">
        <v>2009</v>
      </c>
      <c r="E9" s="36">
        <v>2450.2</v>
      </c>
      <c r="F9" s="37">
        <v>0</v>
      </c>
      <c r="G9" s="1"/>
    </row>
    <row r="10" spans="2:7" ht="15.75" customHeight="1">
      <c r="B10" s="165">
        <v>2</v>
      </c>
      <c r="C10" s="17" t="s">
        <v>45</v>
      </c>
      <c r="D10" s="12">
        <v>2009</v>
      </c>
      <c r="E10" s="36">
        <v>444.56</v>
      </c>
      <c r="F10" s="37">
        <v>0</v>
      </c>
      <c r="G10" s="1"/>
    </row>
    <row r="11" spans="2:7" ht="16.5" customHeight="1">
      <c r="B11" s="165" t="s">
        <v>27</v>
      </c>
      <c r="C11" s="17" t="s">
        <v>46</v>
      </c>
      <c r="D11" s="12">
        <v>2009</v>
      </c>
      <c r="E11" s="4">
        <v>94014.71</v>
      </c>
      <c r="F11" s="5">
        <v>16662.21</v>
      </c>
      <c r="G11" s="1"/>
    </row>
    <row r="12" spans="2:7" ht="13.5" thickBot="1">
      <c r="B12" s="533" t="s">
        <v>30</v>
      </c>
      <c r="C12" s="534"/>
      <c r="D12" s="535"/>
      <c r="E12" s="116">
        <f>SUM(E9:E11)</f>
        <v>96909.47</v>
      </c>
      <c r="F12" s="117">
        <f>SUM(F9:F11)</f>
        <v>16662.21</v>
      </c>
      <c r="G12" s="1"/>
    </row>
    <row r="14" spans="3:5" ht="12.75">
      <c r="C14" s="181"/>
      <c r="E14" s="98"/>
    </row>
    <row r="16" ht="12.75">
      <c r="B16" s="180" t="s">
        <v>47</v>
      </c>
    </row>
  </sheetData>
  <sheetProtection/>
  <mergeCells count="4">
    <mergeCell ref="B12:D12"/>
    <mergeCell ref="C7:F7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O49"/>
  <sheetViews>
    <sheetView zoomScalePageLayoutView="0" workbookViewId="0" topLeftCell="A13">
      <selection activeCell="B53" sqref="B53"/>
    </sheetView>
  </sheetViews>
  <sheetFormatPr defaultColWidth="9.140625" defaultRowHeight="12.75"/>
  <cols>
    <col min="1" max="1" width="3.7109375" style="0" customWidth="1"/>
    <col min="2" max="2" width="32.28125" style="0" customWidth="1"/>
    <col min="3" max="14" width="0" style="0" hidden="1" customWidth="1"/>
    <col min="15" max="15" width="14.7109375" style="0" customWidth="1"/>
    <col min="16" max="27" width="0" style="0" hidden="1" customWidth="1"/>
    <col min="28" max="28" width="12.28125" style="0" customWidth="1"/>
    <col min="29" max="40" width="0" style="0" hidden="1" customWidth="1"/>
    <col min="41" max="41" width="15.140625" style="0" customWidth="1"/>
    <col min="42" max="53" width="0" style="0" hidden="1" customWidth="1"/>
    <col min="54" max="54" width="15.28125" style="0" customWidth="1"/>
    <col min="55" max="66" width="0" style="0" hidden="1" customWidth="1"/>
    <col min="67" max="67" width="12.421875" style="0" customWidth="1"/>
    <col min="68" max="79" width="0" style="0" hidden="1" customWidth="1"/>
    <col min="80" max="80" width="14.57421875" style="0" customWidth="1"/>
    <col min="81" max="92" width="0" style="0" hidden="1" customWidth="1"/>
    <col min="93" max="93" width="13.421875" style="0" customWidth="1"/>
  </cols>
  <sheetData>
    <row r="1" spans="1:93" ht="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84" t="s">
        <v>227</v>
      </c>
    </row>
    <row r="2" spans="1:93" ht="15">
      <c r="A2" s="500" t="s">
        <v>350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P2" s="500"/>
      <c r="BQ2" s="500"/>
      <c r="BR2" s="500"/>
      <c r="BS2" s="500"/>
      <c r="BT2" s="500"/>
      <c r="BU2" s="500"/>
      <c r="BV2" s="500"/>
      <c r="BW2" s="500"/>
      <c r="BX2" s="500"/>
      <c r="BY2" s="500"/>
      <c r="BZ2" s="500"/>
      <c r="CA2" s="500"/>
      <c r="CB2" s="500"/>
      <c r="CC2" s="500"/>
      <c r="CD2" s="500"/>
      <c r="CE2" s="500"/>
      <c r="CF2" s="500"/>
      <c r="CG2" s="500"/>
      <c r="CH2" s="500"/>
      <c r="CI2" s="500"/>
      <c r="CJ2" s="500"/>
      <c r="CK2" s="500"/>
      <c r="CL2" s="500"/>
      <c r="CM2" s="500"/>
      <c r="CN2" s="500"/>
      <c r="CO2" s="500"/>
    </row>
    <row r="3" spans="1:9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42" customHeight="1">
      <c r="A5" s="505" t="s">
        <v>0</v>
      </c>
      <c r="B5" s="506" t="s">
        <v>1</v>
      </c>
      <c r="C5" s="506" t="s">
        <v>276</v>
      </c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 t="s">
        <v>277</v>
      </c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92" t="s">
        <v>272</v>
      </c>
      <c r="AD5" s="592"/>
      <c r="AE5" s="592"/>
      <c r="AF5" s="592"/>
      <c r="AG5" s="592"/>
      <c r="AH5" s="592"/>
      <c r="AI5" s="592"/>
      <c r="AJ5" s="592"/>
      <c r="AK5" s="592"/>
      <c r="AL5" s="592"/>
      <c r="AM5" s="592"/>
      <c r="AN5" s="592"/>
      <c r="AO5" s="592"/>
      <c r="AP5" s="506" t="s">
        <v>301</v>
      </c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 t="s">
        <v>348</v>
      </c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  <c r="BP5" s="592" t="s">
        <v>311</v>
      </c>
      <c r="BQ5" s="592"/>
      <c r="BR5" s="592"/>
      <c r="BS5" s="592"/>
      <c r="BT5" s="592"/>
      <c r="BU5" s="592"/>
      <c r="BV5" s="592"/>
      <c r="BW5" s="592"/>
      <c r="BX5" s="592"/>
      <c r="BY5" s="592"/>
      <c r="BZ5" s="592"/>
      <c r="CA5" s="592"/>
      <c r="CB5" s="592"/>
      <c r="CC5" s="592" t="s">
        <v>349</v>
      </c>
      <c r="CD5" s="592"/>
      <c r="CE5" s="592"/>
      <c r="CF5" s="592"/>
      <c r="CG5" s="592"/>
      <c r="CH5" s="592"/>
      <c r="CI5" s="592"/>
      <c r="CJ5" s="592"/>
      <c r="CK5" s="592"/>
      <c r="CL5" s="592"/>
      <c r="CM5" s="592"/>
      <c r="CN5" s="592"/>
      <c r="CO5" s="592"/>
    </row>
    <row r="6" spans="1:93" ht="32.25" hidden="1">
      <c r="A6" s="505"/>
      <c r="B6" s="506"/>
      <c r="C6" s="401" t="s">
        <v>228</v>
      </c>
      <c r="D6" s="401" t="s">
        <v>229</v>
      </c>
      <c r="E6" s="401" t="s">
        <v>230</v>
      </c>
      <c r="F6" s="401" t="s">
        <v>231</v>
      </c>
      <c r="G6" s="401" t="s">
        <v>104</v>
      </c>
      <c r="H6" s="401" t="s">
        <v>232</v>
      </c>
      <c r="I6" s="401" t="s">
        <v>233</v>
      </c>
      <c r="J6" s="401" t="s">
        <v>234</v>
      </c>
      <c r="K6" s="401" t="s">
        <v>235</v>
      </c>
      <c r="L6" s="401" t="s">
        <v>236</v>
      </c>
      <c r="M6" s="402" t="s">
        <v>237</v>
      </c>
      <c r="N6" s="402" t="s">
        <v>238</v>
      </c>
      <c r="O6" s="403" t="s">
        <v>239</v>
      </c>
      <c r="P6" s="404" t="s">
        <v>228</v>
      </c>
      <c r="Q6" s="404" t="s">
        <v>229</v>
      </c>
      <c r="R6" s="404" t="s">
        <v>230</v>
      </c>
      <c r="S6" s="404" t="s">
        <v>231</v>
      </c>
      <c r="T6" s="404" t="s">
        <v>104</v>
      </c>
      <c r="U6" s="404" t="s">
        <v>232</v>
      </c>
      <c r="V6" s="404" t="s">
        <v>233</v>
      </c>
      <c r="W6" s="404" t="s">
        <v>234</v>
      </c>
      <c r="X6" s="404" t="s">
        <v>235</v>
      </c>
      <c r="Y6" s="404" t="s">
        <v>236</v>
      </c>
      <c r="Z6" s="405" t="s">
        <v>237</v>
      </c>
      <c r="AA6" s="405" t="s">
        <v>238</v>
      </c>
      <c r="AB6" s="403" t="s">
        <v>239</v>
      </c>
      <c r="AC6" s="404" t="s">
        <v>228</v>
      </c>
      <c r="AD6" s="404" t="s">
        <v>229</v>
      </c>
      <c r="AE6" s="404" t="s">
        <v>230</v>
      </c>
      <c r="AF6" s="404" t="s">
        <v>231</v>
      </c>
      <c r="AG6" s="404" t="s">
        <v>104</v>
      </c>
      <c r="AH6" s="404" t="s">
        <v>232</v>
      </c>
      <c r="AI6" s="404" t="s">
        <v>233</v>
      </c>
      <c r="AJ6" s="404" t="s">
        <v>234</v>
      </c>
      <c r="AK6" s="404" t="s">
        <v>235</v>
      </c>
      <c r="AL6" s="404" t="s">
        <v>236</v>
      </c>
      <c r="AM6" s="405" t="s">
        <v>237</v>
      </c>
      <c r="AN6" s="405" t="s">
        <v>238</v>
      </c>
      <c r="AO6" s="403" t="s">
        <v>239</v>
      </c>
      <c r="AP6" s="404" t="s">
        <v>228</v>
      </c>
      <c r="AQ6" s="404" t="s">
        <v>229</v>
      </c>
      <c r="AR6" s="404" t="s">
        <v>230</v>
      </c>
      <c r="AS6" s="404" t="s">
        <v>231</v>
      </c>
      <c r="AT6" s="404" t="s">
        <v>104</v>
      </c>
      <c r="AU6" s="404" t="s">
        <v>232</v>
      </c>
      <c r="AV6" s="404" t="s">
        <v>233</v>
      </c>
      <c r="AW6" s="404" t="s">
        <v>234</v>
      </c>
      <c r="AX6" s="404" t="s">
        <v>235</v>
      </c>
      <c r="AY6" s="404" t="s">
        <v>236</v>
      </c>
      <c r="AZ6" s="404" t="s">
        <v>237</v>
      </c>
      <c r="BA6" s="404" t="s">
        <v>238</v>
      </c>
      <c r="BB6" s="403" t="s">
        <v>239</v>
      </c>
      <c r="BC6" s="404" t="s">
        <v>228</v>
      </c>
      <c r="BD6" s="404" t="s">
        <v>229</v>
      </c>
      <c r="BE6" s="404" t="s">
        <v>230</v>
      </c>
      <c r="BF6" s="404" t="s">
        <v>231</v>
      </c>
      <c r="BG6" s="404" t="s">
        <v>104</v>
      </c>
      <c r="BH6" s="404" t="s">
        <v>232</v>
      </c>
      <c r="BI6" s="404" t="s">
        <v>233</v>
      </c>
      <c r="BJ6" s="404" t="s">
        <v>234</v>
      </c>
      <c r="BK6" s="404" t="s">
        <v>235</v>
      </c>
      <c r="BL6" s="404" t="s">
        <v>236</v>
      </c>
      <c r="BM6" s="404" t="s">
        <v>237</v>
      </c>
      <c r="BN6" s="404" t="s">
        <v>238</v>
      </c>
      <c r="BO6" s="403" t="s">
        <v>239</v>
      </c>
      <c r="BP6" s="404" t="s">
        <v>228</v>
      </c>
      <c r="BQ6" s="404" t="s">
        <v>229</v>
      </c>
      <c r="BR6" s="404" t="s">
        <v>230</v>
      </c>
      <c r="BS6" s="404" t="s">
        <v>231</v>
      </c>
      <c r="BT6" s="404" t="s">
        <v>104</v>
      </c>
      <c r="BU6" s="404" t="s">
        <v>232</v>
      </c>
      <c r="BV6" s="404" t="s">
        <v>233</v>
      </c>
      <c r="BW6" s="404" t="s">
        <v>234</v>
      </c>
      <c r="BX6" s="404" t="s">
        <v>235</v>
      </c>
      <c r="BY6" s="404" t="s">
        <v>236</v>
      </c>
      <c r="BZ6" s="405" t="s">
        <v>237</v>
      </c>
      <c r="CA6" s="405" t="s">
        <v>238</v>
      </c>
      <c r="CB6" s="403" t="s">
        <v>239</v>
      </c>
      <c r="CC6" s="404" t="s">
        <v>228</v>
      </c>
      <c r="CD6" s="404" t="s">
        <v>229</v>
      </c>
      <c r="CE6" s="404" t="s">
        <v>230</v>
      </c>
      <c r="CF6" s="404" t="s">
        <v>231</v>
      </c>
      <c r="CG6" s="404" t="s">
        <v>104</v>
      </c>
      <c r="CH6" s="404" t="s">
        <v>232</v>
      </c>
      <c r="CI6" s="404" t="s">
        <v>233</v>
      </c>
      <c r="CJ6" s="404" t="s">
        <v>234</v>
      </c>
      <c r="CK6" s="404" t="s">
        <v>235</v>
      </c>
      <c r="CL6" s="404" t="s">
        <v>236</v>
      </c>
      <c r="CM6" s="404" t="s">
        <v>237</v>
      </c>
      <c r="CN6" s="404" t="s">
        <v>238</v>
      </c>
      <c r="CO6" s="403" t="s">
        <v>239</v>
      </c>
    </row>
    <row r="7" spans="1:93" ht="16.5" customHeight="1">
      <c r="A7" s="230">
        <v>105</v>
      </c>
      <c r="B7" s="231" t="s">
        <v>2</v>
      </c>
      <c r="C7" s="406">
        <v>1307702.89</v>
      </c>
      <c r="D7" s="406"/>
      <c r="E7" s="406"/>
      <c r="F7" s="406"/>
      <c r="G7" s="406"/>
      <c r="H7" s="406">
        <v>94014.71</v>
      </c>
      <c r="I7" s="406">
        <v>52443.58</v>
      </c>
      <c r="J7" s="406"/>
      <c r="K7" s="406"/>
      <c r="L7" s="406"/>
      <c r="M7" s="406"/>
      <c r="N7" s="406"/>
      <c r="O7" s="407">
        <v>1454161.18</v>
      </c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>
        <v>345539.53</v>
      </c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>
        <f>O7-AB7</f>
        <v>1108621.65</v>
      </c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7">
        <v>1454161.18</v>
      </c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>
        <v>381893.57</v>
      </c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>
        <f>BB7-BO7</f>
        <v>1072267.6099999999</v>
      </c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7"/>
      <c r="CN7" s="407"/>
      <c r="CO7" s="407">
        <f>BB7-O7</f>
        <v>0</v>
      </c>
    </row>
    <row r="8" spans="1:93" ht="16.5" customHeight="1">
      <c r="A8" s="230">
        <v>101</v>
      </c>
      <c r="B8" s="231" t="s">
        <v>60</v>
      </c>
      <c r="C8" s="406"/>
      <c r="D8" s="406"/>
      <c r="E8" s="406"/>
      <c r="F8" s="406"/>
      <c r="G8" s="406"/>
      <c r="H8" s="406"/>
      <c r="I8" s="406"/>
      <c r="J8" s="406">
        <v>520097.09</v>
      </c>
      <c r="K8" s="406"/>
      <c r="L8" s="406"/>
      <c r="M8" s="406"/>
      <c r="N8" s="406"/>
      <c r="O8" s="407">
        <v>520097.09</v>
      </c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>
        <v>149277.93</v>
      </c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>
        <f aca="true" t="shared" si="0" ref="AO8:AO44">O8-AB8</f>
        <v>370819.16000000003</v>
      </c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7">
        <v>520097.09</v>
      </c>
      <c r="BC8" s="407"/>
      <c r="BD8" s="407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>
        <v>162280.36</v>
      </c>
      <c r="BP8" s="407"/>
      <c r="BQ8" s="407"/>
      <c r="BR8" s="407"/>
      <c r="BS8" s="407"/>
      <c r="BT8" s="407"/>
      <c r="BU8" s="407"/>
      <c r="BV8" s="407"/>
      <c r="BW8" s="407"/>
      <c r="BX8" s="407"/>
      <c r="BY8" s="407"/>
      <c r="BZ8" s="407"/>
      <c r="CA8" s="407"/>
      <c r="CB8" s="407">
        <f aca="true" t="shared" si="1" ref="CB8:CB44">BB8-BO8</f>
        <v>357816.73000000004</v>
      </c>
      <c r="CC8" s="407"/>
      <c r="CD8" s="407"/>
      <c r="CE8" s="407"/>
      <c r="CF8" s="407"/>
      <c r="CG8" s="407"/>
      <c r="CH8" s="407"/>
      <c r="CI8" s="407"/>
      <c r="CJ8" s="407"/>
      <c r="CK8" s="407"/>
      <c r="CL8" s="407"/>
      <c r="CM8" s="407"/>
      <c r="CN8" s="407"/>
      <c r="CO8" s="407">
        <f aca="true" t="shared" si="2" ref="CO8:CO44">BB8-O8</f>
        <v>0</v>
      </c>
    </row>
    <row r="9" spans="1:93" ht="16.5" customHeight="1">
      <c r="A9" s="230">
        <v>102</v>
      </c>
      <c r="B9" s="231" t="s">
        <v>240</v>
      </c>
      <c r="C9" s="406"/>
      <c r="D9" s="406"/>
      <c r="E9" s="406"/>
      <c r="F9" s="406"/>
      <c r="G9" s="406"/>
      <c r="H9" s="406"/>
      <c r="I9" s="406"/>
      <c r="J9" s="406">
        <v>5221.21</v>
      </c>
      <c r="K9" s="406"/>
      <c r="L9" s="406"/>
      <c r="M9" s="406"/>
      <c r="N9" s="406"/>
      <c r="O9" s="407">
        <v>5221.21</v>
      </c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>
        <v>358.98</v>
      </c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>
        <f t="shared" si="0"/>
        <v>4862.23</v>
      </c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7">
        <v>5221.21</v>
      </c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>
        <v>489.51</v>
      </c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>
        <f t="shared" si="1"/>
        <v>4731.7</v>
      </c>
      <c r="CC9" s="407"/>
      <c r="CD9" s="407"/>
      <c r="CE9" s="407"/>
      <c r="CF9" s="407"/>
      <c r="CG9" s="407"/>
      <c r="CH9" s="407"/>
      <c r="CI9" s="407"/>
      <c r="CJ9" s="407"/>
      <c r="CK9" s="407"/>
      <c r="CL9" s="407"/>
      <c r="CM9" s="407"/>
      <c r="CN9" s="407"/>
      <c r="CO9" s="407">
        <f t="shared" si="2"/>
        <v>0</v>
      </c>
    </row>
    <row r="10" spans="1:93" ht="14.25" customHeight="1">
      <c r="A10" s="230">
        <v>106</v>
      </c>
      <c r="B10" s="231" t="s">
        <v>35</v>
      </c>
      <c r="C10" s="406">
        <v>56197.93</v>
      </c>
      <c r="D10" s="406"/>
      <c r="E10" s="406"/>
      <c r="F10" s="406"/>
      <c r="G10" s="406"/>
      <c r="H10" s="406"/>
      <c r="I10" s="406"/>
      <c r="J10" s="406"/>
      <c r="K10" s="406"/>
      <c r="L10" s="406"/>
      <c r="M10" s="406">
        <v>685496.93</v>
      </c>
      <c r="N10" s="406"/>
      <c r="O10" s="407">
        <v>741694.86</v>
      </c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>
        <v>316127.86</v>
      </c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>
        <f t="shared" si="0"/>
        <v>425567</v>
      </c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7">
        <v>741694.86</v>
      </c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>
        <v>334670.23</v>
      </c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>
        <f t="shared" si="1"/>
        <v>407024.63</v>
      </c>
      <c r="CC10" s="407"/>
      <c r="CD10" s="407"/>
      <c r="CE10" s="407"/>
      <c r="CF10" s="407"/>
      <c r="CG10" s="407"/>
      <c r="CH10" s="407"/>
      <c r="CI10" s="407"/>
      <c r="CJ10" s="407"/>
      <c r="CK10" s="407"/>
      <c r="CL10" s="407"/>
      <c r="CM10" s="407"/>
      <c r="CN10" s="407"/>
      <c r="CO10" s="407">
        <f t="shared" si="2"/>
        <v>0</v>
      </c>
    </row>
    <row r="11" spans="1:93" ht="14.25" customHeight="1">
      <c r="A11" s="230">
        <v>107</v>
      </c>
      <c r="B11" s="231" t="s">
        <v>100</v>
      </c>
      <c r="C11" s="406">
        <v>4572763.18</v>
      </c>
      <c r="D11" s="406">
        <v>28198.29</v>
      </c>
      <c r="E11" s="406">
        <v>1389141.6</v>
      </c>
      <c r="F11" s="406">
        <v>7135855.52</v>
      </c>
      <c r="G11" s="406">
        <v>1090318.14</v>
      </c>
      <c r="H11" s="406"/>
      <c r="I11" s="406"/>
      <c r="J11" s="406"/>
      <c r="K11" s="406">
        <v>1467885.97</v>
      </c>
      <c r="L11" s="406"/>
      <c r="M11" s="406"/>
      <c r="N11" s="406"/>
      <c r="O11" s="407">
        <v>16421411.19</v>
      </c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>
        <v>4352410.49</v>
      </c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>
        <f t="shared" si="0"/>
        <v>12069000.7</v>
      </c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8"/>
      <c r="BB11" s="407">
        <v>16564053.2</v>
      </c>
      <c r="BC11" s="407"/>
      <c r="BD11" s="407"/>
      <c r="BE11" s="407"/>
      <c r="BF11" s="407"/>
      <c r="BG11" s="407"/>
      <c r="BH11" s="407"/>
      <c r="BI11" s="407"/>
      <c r="BJ11" s="407"/>
      <c r="BK11" s="407"/>
      <c r="BL11" s="407"/>
      <c r="BM11" s="407"/>
      <c r="BN11" s="407"/>
      <c r="BO11" s="407">
        <v>4762945.77</v>
      </c>
      <c r="BP11" s="407"/>
      <c r="BQ11" s="407"/>
      <c r="BR11" s="407"/>
      <c r="BS11" s="407"/>
      <c r="BT11" s="407"/>
      <c r="BU11" s="407"/>
      <c r="BV11" s="407"/>
      <c r="BW11" s="407"/>
      <c r="BX11" s="407"/>
      <c r="BY11" s="407"/>
      <c r="BZ11" s="407"/>
      <c r="CA11" s="407"/>
      <c r="CB11" s="407">
        <f t="shared" si="1"/>
        <v>11801107.43</v>
      </c>
      <c r="CC11" s="407"/>
      <c r="CD11" s="407"/>
      <c r="CE11" s="407"/>
      <c r="CF11" s="407"/>
      <c r="CG11" s="407"/>
      <c r="CH11" s="407"/>
      <c r="CI11" s="407"/>
      <c r="CJ11" s="407"/>
      <c r="CK11" s="407"/>
      <c r="CL11" s="407"/>
      <c r="CM11" s="407"/>
      <c r="CN11" s="407"/>
      <c r="CO11" s="407">
        <f t="shared" si="2"/>
        <v>142642.00999999978</v>
      </c>
    </row>
    <row r="12" spans="1:93" ht="16.5" customHeight="1">
      <c r="A12" s="230">
        <v>109</v>
      </c>
      <c r="B12" s="231" t="s">
        <v>3</v>
      </c>
      <c r="C12" s="406">
        <v>253383.18</v>
      </c>
      <c r="D12" s="406"/>
      <c r="E12" s="406"/>
      <c r="F12" s="406"/>
      <c r="G12" s="406"/>
      <c r="H12" s="406"/>
      <c r="I12" s="406"/>
      <c r="J12" s="406">
        <v>185978.74</v>
      </c>
      <c r="K12" s="406"/>
      <c r="L12" s="406"/>
      <c r="M12" s="406"/>
      <c r="N12" s="406">
        <v>1691234.93</v>
      </c>
      <c r="O12" s="407">
        <v>2130596.85</v>
      </c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>
        <v>811763.43</v>
      </c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>
        <f t="shared" si="0"/>
        <v>1318833.42</v>
      </c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7">
        <v>2130596.85</v>
      </c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>
        <v>864581.52</v>
      </c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>
        <f t="shared" si="1"/>
        <v>1266015.33</v>
      </c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>
        <f t="shared" si="2"/>
        <v>0</v>
      </c>
    </row>
    <row r="13" spans="1:93" ht="17.25" customHeight="1">
      <c r="A13" s="230">
        <v>110</v>
      </c>
      <c r="B13" s="231" t="s">
        <v>106</v>
      </c>
      <c r="C13" s="406">
        <v>1150059.96</v>
      </c>
      <c r="D13" s="406"/>
      <c r="E13" s="406"/>
      <c r="F13" s="406"/>
      <c r="G13" s="406"/>
      <c r="H13" s="406"/>
      <c r="I13" s="406"/>
      <c r="J13" s="406">
        <v>0</v>
      </c>
      <c r="K13" s="406"/>
      <c r="L13" s="406"/>
      <c r="M13" s="406"/>
      <c r="N13" s="406"/>
      <c r="O13" s="407">
        <v>1150059.96</v>
      </c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>
        <v>689608.93</v>
      </c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>
        <f t="shared" si="0"/>
        <v>460451.0299999999</v>
      </c>
      <c r="AP13" s="408"/>
      <c r="AQ13" s="408"/>
      <c r="AR13" s="408"/>
      <c r="AS13" s="408"/>
      <c r="AT13" s="408"/>
      <c r="AU13" s="408"/>
      <c r="AV13" s="408"/>
      <c r="AW13" s="408"/>
      <c r="AX13" s="408"/>
      <c r="AY13" s="408"/>
      <c r="AZ13" s="408"/>
      <c r="BA13" s="408"/>
      <c r="BB13" s="407">
        <v>1473630.37</v>
      </c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>
        <v>708747.33</v>
      </c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>
        <f t="shared" si="1"/>
        <v>764883.0400000002</v>
      </c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>
        <f t="shared" si="2"/>
        <v>323570.41000000015</v>
      </c>
    </row>
    <row r="14" spans="1:93" ht="14.25" customHeight="1">
      <c r="A14" s="230">
        <v>210</v>
      </c>
      <c r="B14" s="231" t="s">
        <v>107</v>
      </c>
      <c r="C14" s="406"/>
      <c r="D14" s="406"/>
      <c r="E14" s="406"/>
      <c r="F14" s="406"/>
      <c r="G14" s="406"/>
      <c r="H14" s="406"/>
      <c r="I14" s="406"/>
      <c r="J14" s="406">
        <v>310154.22</v>
      </c>
      <c r="K14" s="406"/>
      <c r="L14" s="406"/>
      <c r="M14" s="406"/>
      <c r="N14" s="406"/>
      <c r="O14" s="407">
        <v>310154.22</v>
      </c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>
        <v>237774.2</v>
      </c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>
        <f t="shared" si="0"/>
        <v>72380.01999999996</v>
      </c>
      <c r="AP14" s="408"/>
      <c r="AQ14" s="408"/>
      <c r="AR14" s="408"/>
      <c r="AS14" s="408"/>
      <c r="AT14" s="408"/>
      <c r="AU14" s="408"/>
      <c r="AV14" s="408"/>
      <c r="AW14" s="408"/>
      <c r="AX14" s="408"/>
      <c r="AY14" s="408"/>
      <c r="AZ14" s="408"/>
      <c r="BA14" s="408"/>
      <c r="BB14" s="407">
        <v>303672.02</v>
      </c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>
        <v>264965.16</v>
      </c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>
        <f t="shared" si="1"/>
        <v>38706.860000000044</v>
      </c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>
        <f t="shared" si="2"/>
        <v>-6482.199999999953</v>
      </c>
    </row>
    <row r="15" spans="1:93" ht="17.25" customHeight="1">
      <c r="A15" s="230">
        <v>211</v>
      </c>
      <c r="B15" s="231" t="s">
        <v>34</v>
      </c>
      <c r="C15" s="406">
        <v>15297489.47</v>
      </c>
      <c r="D15" s="406"/>
      <c r="E15" s="406">
        <v>107436.4</v>
      </c>
      <c r="F15" s="406"/>
      <c r="G15" s="406">
        <v>15429.06</v>
      </c>
      <c r="H15" s="406"/>
      <c r="I15" s="406"/>
      <c r="J15" s="406">
        <v>5488395.97</v>
      </c>
      <c r="K15" s="406"/>
      <c r="L15" s="406"/>
      <c r="M15" s="406"/>
      <c r="N15" s="406">
        <v>89875.31</v>
      </c>
      <c r="O15" s="407">
        <v>21039255.16</v>
      </c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>
        <v>7444516.98</v>
      </c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>
        <f t="shared" si="0"/>
        <v>13594738.18</v>
      </c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7">
        <v>22241973.13</v>
      </c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>
        <v>8362860.71</v>
      </c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>
        <f t="shared" si="1"/>
        <v>13879112.419999998</v>
      </c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>
        <f t="shared" si="2"/>
        <v>1202717.9699999988</v>
      </c>
    </row>
    <row r="16" spans="1:93" ht="15" customHeight="1">
      <c r="A16" s="230">
        <v>220</v>
      </c>
      <c r="B16" s="231" t="s">
        <v>36</v>
      </c>
      <c r="C16" s="406">
        <v>26293799.3</v>
      </c>
      <c r="D16" s="406"/>
      <c r="E16" s="406"/>
      <c r="F16" s="406"/>
      <c r="G16" s="406"/>
      <c r="H16" s="406"/>
      <c r="I16" s="406"/>
      <c r="J16" s="406">
        <v>75265.27</v>
      </c>
      <c r="K16" s="406"/>
      <c r="L16" s="406"/>
      <c r="M16" s="406"/>
      <c r="N16" s="406"/>
      <c r="O16" s="407">
        <v>28305840.7</v>
      </c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>
        <v>12773404.5</v>
      </c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>
        <f t="shared" si="0"/>
        <v>15532436.2</v>
      </c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7">
        <v>28667642.65</v>
      </c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>
        <v>13777887.57</v>
      </c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>
        <f t="shared" si="1"/>
        <v>14889755.079999998</v>
      </c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>
        <f t="shared" si="2"/>
        <v>361801.94999999925</v>
      </c>
    </row>
    <row r="17" spans="1:93" ht="15" customHeight="1">
      <c r="A17" s="230">
        <v>226</v>
      </c>
      <c r="B17" s="231" t="s">
        <v>4</v>
      </c>
      <c r="C17" s="406">
        <v>1130925.85</v>
      </c>
      <c r="D17" s="406"/>
      <c r="E17" s="406"/>
      <c r="F17" s="406">
        <v>70844.09</v>
      </c>
      <c r="G17" s="406">
        <v>81347.78</v>
      </c>
      <c r="H17" s="406"/>
      <c r="I17" s="406"/>
      <c r="J17" s="406"/>
      <c r="K17" s="406"/>
      <c r="L17" s="406"/>
      <c r="M17" s="406"/>
      <c r="N17" s="406"/>
      <c r="O17" s="407">
        <v>1283117.72</v>
      </c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>
        <v>422268.47</v>
      </c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>
        <f t="shared" si="0"/>
        <v>860849.25</v>
      </c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7">
        <v>1367674.18</v>
      </c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>
        <v>456629.29</v>
      </c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>
        <f t="shared" si="1"/>
        <v>911044.8899999999</v>
      </c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>
        <f t="shared" si="2"/>
        <v>84556.45999999996</v>
      </c>
    </row>
    <row r="18" spans="1:93" ht="15" customHeight="1">
      <c r="A18" s="230">
        <v>290</v>
      </c>
      <c r="B18" s="231" t="s">
        <v>108</v>
      </c>
      <c r="C18" s="406"/>
      <c r="D18" s="406"/>
      <c r="E18" s="406">
        <v>16452.21</v>
      </c>
      <c r="F18" s="406">
        <v>1474854.57</v>
      </c>
      <c r="G18" s="406">
        <v>35616.56</v>
      </c>
      <c r="H18" s="406"/>
      <c r="I18" s="406"/>
      <c r="J18" s="406"/>
      <c r="K18" s="406"/>
      <c r="L18" s="406"/>
      <c r="M18" s="406"/>
      <c r="N18" s="406"/>
      <c r="O18" s="407">
        <v>1526923.34</v>
      </c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>
        <v>258564.71</v>
      </c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>
        <f t="shared" si="0"/>
        <v>1268358.6300000001</v>
      </c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7">
        <v>1526923.34</v>
      </c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>
        <v>297272.05</v>
      </c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>
        <f t="shared" si="1"/>
        <v>1229651.29</v>
      </c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>
        <f t="shared" si="2"/>
        <v>0</v>
      </c>
    </row>
    <row r="19" spans="1:93" ht="15.75" customHeight="1">
      <c r="A19" s="230">
        <v>291</v>
      </c>
      <c r="B19" s="231" t="s">
        <v>241</v>
      </c>
      <c r="C19" s="406"/>
      <c r="D19" s="406"/>
      <c r="E19" s="406"/>
      <c r="F19" s="406"/>
      <c r="G19" s="406"/>
      <c r="H19" s="406"/>
      <c r="I19" s="406"/>
      <c r="J19" s="406">
        <v>26042.49</v>
      </c>
      <c r="K19" s="406"/>
      <c r="L19" s="406"/>
      <c r="M19" s="406"/>
      <c r="N19" s="406"/>
      <c r="O19" s="407">
        <v>26042.49</v>
      </c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>
        <v>16354.93</v>
      </c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>
        <f t="shared" si="0"/>
        <v>9687.560000000001</v>
      </c>
      <c r="AP19" s="408"/>
      <c r="AQ19" s="408"/>
      <c r="AR19" s="408"/>
      <c r="AS19" s="408"/>
      <c r="AT19" s="408"/>
      <c r="AU19" s="408"/>
      <c r="AV19" s="408"/>
      <c r="AW19" s="408"/>
      <c r="AX19" s="408"/>
      <c r="AY19" s="408"/>
      <c r="AZ19" s="408"/>
      <c r="BA19" s="408"/>
      <c r="BB19" s="407">
        <v>26042.49</v>
      </c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>
        <v>16889.01</v>
      </c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>
        <f t="shared" si="1"/>
        <v>9153.480000000003</v>
      </c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>
        <f t="shared" si="2"/>
        <v>0</v>
      </c>
    </row>
    <row r="20" spans="1:93" ht="15" customHeight="1">
      <c r="A20" s="230">
        <v>310</v>
      </c>
      <c r="B20" s="231" t="s">
        <v>5</v>
      </c>
      <c r="C20" s="406">
        <v>546479.54</v>
      </c>
      <c r="D20" s="406"/>
      <c r="E20" s="406">
        <v>15709.87</v>
      </c>
      <c r="F20" s="406"/>
      <c r="G20" s="406"/>
      <c r="H20" s="406"/>
      <c r="I20" s="406"/>
      <c r="J20" s="406">
        <v>5952.84</v>
      </c>
      <c r="K20" s="406">
        <v>53978.9</v>
      </c>
      <c r="L20" s="406"/>
      <c r="M20" s="406"/>
      <c r="N20" s="406"/>
      <c r="O20" s="407">
        <v>450533.03</v>
      </c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>
        <v>207650</v>
      </c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>
        <f t="shared" si="0"/>
        <v>242883.03000000003</v>
      </c>
      <c r="AP20" s="408"/>
      <c r="AQ20" s="408"/>
      <c r="AR20" s="408"/>
      <c r="AS20" s="408"/>
      <c r="AT20" s="408"/>
      <c r="AU20" s="408"/>
      <c r="AV20" s="408"/>
      <c r="AW20" s="408"/>
      <c r="AX20" s="408"/>
      <c r="AY20" s="408"/>
      <c r="AZ20" s="408"/>
      <c r="BA20" s="408"/>
      <c r="BB20" s="407">
        <v>450533.03</v>
      </c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>
        <v>238087.65</v>
      </c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>
        <f t="shared" si="1"/>
        <v>212445.38000000003</v>
      </c>
      <c r="CC20" s="407"/>
      <c r="CD20" s="407"/>
      <c r="CE20" s="407"/>
      <c r="CF20" s="407"/>
      <c r="CG20" s="407"/>
      <c r="CH20" s="407"/>
      <c r="CI20" s="407"/>
      <c r="CJ20" s="407"/>
      <c r="CK20" s="407"/>
      <c r="CL20" s="407"/>
      <c r="CM20" s="407"/>
      <c r="CN20" s="407"/>
      <c r="CO20" s="407">
        <f t="shared" si="2"/>
        <v>0</v>
      </c>
    </row>
    <row r="21" spans="1:93" ht="15" customHeight="1">
      <c r="A21" s="230">
        <v>344</v>
      </c>
      <c r="B21" s="231" t="s">
        <v>242</v>
      </c>
      <c r="C21" s="406">
        <v>11590</v>
      </c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7">
        <v>11590</v>
      </c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>
        <v>7572.12</v>
      </c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>
        <f t="shared" si="0"/>
        <v>4017.88</v>
      </c>
      <c r="AP21" s="408"/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7">
        <v>11590</v>
      </c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>
        <v>9194.72</v>
      </c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>
        <f t="shared" si="1"/>
        <v>2395.2800000000007</v>
      </c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>
        <f t="shared" si="2"/>
        <v>0</v>
      </c>
    </row>
    <row r="22" spans="1:93" ht="24" customHeight="1">
      <c r="A22" s="230">
        <v>348</v>
      </c>
      <c r="B22" s="231" t="s">
        <v>243</v>
      </c>
      <c r="C22" s="406"/>
      <c r="D22" s="406"/>
      <c r="E22" s="406"/>
      <c r="F22" s="406"/>
      <c r="G22" s="406"/>
      <c r="H22" s="406"/>
      <c r="I22" s="406"/>
      <c r="J22" s="406">
        <v>10384</v>
      </c>
      <c r="K22" s="406"/>
      <c r="L22" s="406"/>
      <c r="M22" s="406"/>
      <c r="N22" s="406"/>
      <c r="O22" s="407">
        <v>10384</v>
      </c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>
        <v>3270.94</v>
      </c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>
        <f t="shared" si="0"/>
        <v>7113.0599999999995</v>
      </c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7">
        <v>19884</v>
      </c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>
        <v>4053.24</v>
      </c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>
        <f t="shared" si="1"/>
        <v>15830.76</v>
      </c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>
        <f t="shared" si="2"/>
        <v>9500</v>
      </c>
    </row>
    <row r="23" spans="1:93" ht="12.75">
      <c r="A23" s="230">
        <v>491</v>
      </c>
      <c r="B23" s="234" t="s">
        <v>6</v>
      </c>
      <c r="C23" s="409">
        <v>845744.34</v>
      </c>
      <c r="D23" s="409"/>
      <c r="E23" s="409">
        <v>3560</v>
      </c>
      <c r="F23" s="409">
        <v>4000</v>
      </c>
      <c r="G23" s="409">
        <v>3900</v>
      </c>
      <c r="H23" s="409">
        <v>45714.5</v>
      </c>
      <c r="I23" s="409">
        <v>7967.82</v>
      </c>
      <c r="J23" s="409">
        <v>32742.38</v>
      </c>
      <c r="K23" s="409">
        <v>14059</v>
      </c>
      <c r="L23" s="409">
        <v>42391.79</v>
      </c>
      <c r="M23" s="409"/>
      <c r="N23" s="409"/>
      <c r="O23" s="407">
        <v>1214799.57</v>
      </c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>
        <v>957080.36</v>
      </c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>
        <f t="shared" si="0"/>
        <v>257719.21000000008</v>
      </c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07">
        <v>1725658.43</v>
      </c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>
        <v>1231634.27</v>
      </c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>
        <f t="shared" si="1"/>
        <v>494024.1599999999</v>
      </c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>
        <f t="shared" si="2"/>
        <v>510858.85999999987</v>
      </c>
    </row>
    <row r="24" spans="1:93" ht="12.75">
      <c r="A24" s="230">
        <v>580</v>
      </c>
      <c r="B24" s="234" t="s">
        <v>244</v>
      </c>
      <c r="C24" s="409"/>
      <c r="D24" s="409"/>
      <c r="E24" s="409"/>
      <c r="F24" s="409"/>
      <c r="G24" s="409"/>
      <c r="H24" s="409"/>
      <c r="I24" s="409"/>
      <c r="J24" s="409">
        <v>56603.28</v>
      </c>
      <c r="K24" s="409"/>
      <c r="L24" s="409"/>
      <c r="M24" s="409"/>
      <c r="N24" s="409"/>
      <c r="O24" s="407">
        <v>56603.28</v>
      </c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>
        <v>56603.28</v>
      </c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>
        <f t="shared" si="0"/>
        <v>0</v>
      </c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07">
        <v>56603.28</v>
      </c>
      <c r="BC24" s="407"/>
      <c r="BD24" s="407"/>
      <c r="BE24" s="407"/>
      <c r="BF24" s="407"/>
      <c r="BG24" s="407"/>
      <c r="BH24" s="407"/>
      <c r="BI24" s="407"/>
      <c r="BJ24" s="407"/>
      <c r="BK24" s="407"/>
      <c r="BL24" s="407"/>
      <c r="BM24" s="407"/>
      <c r="BN24" s="407"/>
      <c r="BO24" s="407">
        <v>56603.28</v>
      </c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>
        <f t="shared" si="1"/>
        <v>0</v>
      </c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7">
        <f t="shared" si="2"/>
        <v>0</v>
      </c>
    </row>
    <row r="25" spans="1:93" ht="12.75">
      <c r="A25" s="230">
        <v>582</v>
      </c>
      <c r="B25" s="234" t="s">
        <v>67</v>
      </c>
      <c r="C25" s="409"/>
      <c r="D25" s="409"/>
      <c r="E25" s="409"/>
      <c r="F25" s="409"/>
      <c r="G25" s="409"/>
      <c r="H25" s="409"/>
      <c r="I25" s="409"/>
      <c r="J25" s="409">
        <v>46320.07</v>
      </c>
      <c r="K25" s="409"/>
      <c r="L25" s="409"/>
      <c r="M25" s="409"/>
      <c r="N25" s="409"/>
      <c r="O25" s="407">
        <v>46320.07</v>
      </c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>
        <v>46320.07</v>
      </c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>
        <f t="shared" si="0"/>
        <v>0</v>
      </c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07">
        <v>53820.07</v>
      </c>
      <c r="BC25" s="407"/>
      <c r="BD25" s="407"/>
      <c r="BE25" s="407"/>
      <c r="BF25" s="407"/>
      <c r="BG25" s="407"/>
      <c r="BH25" s="407"/>
      <c r="BI25" s="407"/>
      <c r="BJ25" s="407"/>
      <c r="BK25" s="407"/>
      <c r="BL25" s="407"/>
      <c r="BM25" s="407"/>
      <c r="BN25" s="407"/>
      <c r="BO25" s="407">
        <v>46432.57</v>
      </c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>
        <f t="shared" si="1"/>
        <v>7387.5</v>
      </c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>
        <f t="shared" si="2"/>
        <v>7500</v>
      </c>
    </row>
    <row r="26" spans="1:93" ht="12.75">
      <c r="A26" s="230">
        <v>603</v>
      </c>
      <c r="B26" s="234" t="s">
        <v>245</v>
      </c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7">
        <v>7200</v>
      </c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>
        <v>840</v>
      </c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>
        <f t="shared" si="0"/>
        <v>6360</v>
      </c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07">
        <v>7200</v>
      </c>
      <c r="BC26" s="407"/>
      <c r="BD26" s="407"/>
      <c r="BE26" s="407"/>
      <c r="BF26" s="407"/>
      <c r="BG26" s="407"/>
      <c r="BH26" s="407"/>
      <c r="BI26" s="407"/>
      <c r="BJ26" s="407"/>
      <c r="BK26" s="407"/>
      <c r="BL26" s="407"/>
      <c r="BM26" s="407"/>
      <c r="BN26" s="407"/>
      <c r="BO26" s="407">
        <v>1560</v>
      </c>
      <c r="BP26" s="407"/>
      <c r="BQ26" s="407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>
        <f t="shared" si="1"/>
        <v>5640</v>
      </c>
      <c r="CC26" s="407"/>
      <c r="CD26" s="407"/>
      <c r="CE26" s="407"/>
      <c r="CF26" s="407"/>
      <c r="CG26" s="407"/>
      <c r="CH26" s="407"/>
      <c r="CI26" s="407"/>
      <c r="CJ26" s="407"/>
      <c r="CK26" s="407"/>
      <c r="CL26" s="407"/>
      <c r="CM26" s="407"/>
      <c r="CN26" s="407"/>
      <c r="CO26" s="407">
        <f t="shared" si="2"/>
        <v>0</v>
      </c>
    </row>
    <row r="27" spans="1:93" ht="12.75">
      <c r="A27" s="230">
        <v>622</v>
      </c>
      <c r="B27" s="234" t="s">
        <v>113</v>
      </c>
      <c r="C27" s="409"/>
      <c r="D27" s="409"/>
      <c r="E27" s="409"/>
      <c r="F27" s="409">
        <v>48839</v>
      </c>
      <c r="G27" s="409"/>
      <c r="H27" s="409"/>
      <c r="I27" s="409"/>
      <c r="J27" s="409"/>
      <c r="K27" s="409"/>
      <c r="L27" s="409"/>
      <c r="M27" s="409"/>
      <c r="N27" s="409"/>
      <c r="O27" s="407">
        <v>48839</v>
      </c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>
        <v>20207.04</v>
      </c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>
        <f t="shared" si="0"/>
        <v>28631.96</v>
      </c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07">
        <v>48839</v>
      </c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>
        <v>25090.94</v>
      </c>
      <c r="BP27" s="407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>
        <f t="shared" si="1"/>
        <v>23748.06</v>
      </c>
      <c r="CC27" s="407"/>
      <c r="CD27" s="407"/>
      <c r="CE27" s="407"/>
      <c r="CF27" s="407"/>
      <c r="CG27" s="407"/>
      <c r="CH27" s="407"/>
      <c r="CI27" s="407"/>
      <c r="CJ27" s="407"/>
      <c r="CK27" s="407"/>
      <c r="CL27" s="407"/>
      <c r="CM27" s="407"/>
      <c r="CN27" s="407"/>
      <c r="CO27" s="407">
        <f t="shared" si="2"/>
        <v>0</v>
      </c>
    </row>
    <row r="28" spans="1:93" ht="12.75">
      <c r="A28" s="230">
        <v>623</v>
      </c>
      <c r="B28" s="234" t="s">
        <v>278</v>
      </c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7">
        <v>29848.45</v>
      </c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>
        <v>853.95</v>
      </c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>
        <f t="shared" si="0"/>
        <v>28994.5</v>
      </c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07">
        <v>37852.77</v>
      </c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>
        <v>3940.77</v>
      </c>
      <c r="BP28" s="407"/>
      <c r="BQ28" s="407"/>
      <c r="BR28" s="407"/>
      <c r="BS28" s="407"/>
      <c r="BT28" s="407"/>
      <c r="BU28" s="407"/>
      <c r="BV28" s="407"/>
      <c r="BW28" s="407"/>
      <c r="BX28" s="407"/>
      <c r="BY28" s="407"/>
      <c r="BZ28" s="407"/>
      <c r="CA28" s="407"/>
      <c r="CB28" s="407">
        <f t="shared" si="1"/>
        <v>33912</v>
      </c>
      <c r="CC28" s="407"/>
      <c r="CD28" s="407"/>
      <c r="CE28" s="407"/>
      <c r="CF28" s="407"/>
      <c r="CG28" s="407"/>
      <c r="CH28" s="407"/>
      <c r="CI28" s="407"/>
      <c r="CJ28" s="407"/>
      <c r="CK28" s="407"/>
      <c r="CL28" s="407"/>
      <c r="CM28" s="407"/>
      <c r="CN28" s="407"/>
      <c r="CO28" s="407">
        <f t="shared" si="2"/>
        <v>8004.319999999996</v>
      </c>
    </row>
    <row r="29" spans="1:93" ht="12.75">
      <c r="A29" s="230">
        <v>624</v>
      </c>
      <c r="B29" s="234" t="s">
        <v>114</v>
      </c>
      <c r="C29" s="409">
        <v>67854.62</v>
      </c>
      <c r="D29" s="409"/>
      <c r="E29" s="409">
        <v>15950</v>
      </c>
      <c r="F29" s="409">
        <v>20744.27</v>
      </c>
      <c r="G29" s="409">
        <v>6554.82</v>
      </c>
      <c r="H29" s="409"/>
      <c r="I29" s="409"/>
      <c r="J29" s="409"/>
      <c r="K29" s="409"/>
      <c r="L29" s="409"/>
      <c r="M29" s="409"/>
      <c r="N29" s="409"/>
      <c r="O29" s="407">
        <v>109080.95</v>
      </c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>
        <v>66569.3</v>
      </c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>
        <f t="shared" si="0"/>
        <v>42511.649999999994</v>
      </c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07">
        <v>132159.68</v>
      </c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>
        <v>76428.41</v>
      </c>
      <c r="BP29" s="407"/>
      <c r="BQ29" s="407"/>
      <c r="BR29" s="407"/>
      <c r="BS29" s="407"/>
      <c r="BT29" s="407"/>
      <c r="BU29" s="407"/>
      <c r="BV29" s="407"/>
      <c r="BW29" s="407"/>
      <c r="BX29" s="407"/>
      <c r="BY29" s="407"/>
      <c r="BZ29" s="407"/>
      <c r="CA29" s="407"/>
      <c r="CB29" s="407">
        <f t="shared" si="1"/>
        <v>55731.26999999999</v>
      </c>
      <c r="CC29" s="407"/>
      <c r="CD29" s="407"/>
      <c r="CE29" s="407"/>
      <c r="CF29" s="407"/>
      <c r="CG29" s="407"/>
      <c r="CH29" s="407"/>
      <c r="CI29" s="407"/>
      <c r="CJ29" s="407"/>
      <c r="CK29" s="407"/>
      <c r="CL29" s="407"/>
      <c r="CM29" s="407"/>
      <c r="CN29" s="407"/>
      <c r="CO29" s="407">
        <f t="shared" si="2"/>
        <v>23078.729999999996</v>
      </c>
    </row>
    <row r="30" spans="1:93" ht="12.75">
      <c r="A30" s="230">
        <v>626</v>
      </c>
      <c r="B30" s="234" t="s">
        <v>115</v>
      </c>
      <c r="C30" s="409">
        <v>57096</v>
      </c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7">
        <v>57096</v>
      </c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>
        <v>28548</v>
      </c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>
        <f t="shared" si="0"/>
        <v>28548</v>
      </c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07">
        <v>57096</v>
      </c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>
        <v>34257.6</v>
      </c>
      <c r="BP30" s="407"/>
      <c r="BQ30" s="407"/>
      <c r="BR30" s="407"/>
      <c r="BS30" s="407"/>
      <c r="BT30" s="407"/>
      <c r="BU30" s="407"/>
      <c r="BV30" s="407"/>
      <c r="BW30" s="407"/>
      <c r="BX30" s="407"/>
      <c r="BY30" s="407"/>
      <c r="BZ30" s="407"/>
      <c r="CA30" s="407"/>
      <c r="CB30" s="407">
        <f t="shared" si="1"/>
        <v>22838.4</v>
      </c>
      <c r="CC30" s="407"/>
      <c r="CD30" s="407"/>
      <c r="CE30" s="407"/>
      <c r="CF30" s="407"/>
      <c r="CG30" s="407"/>
      <c r="CH30" s="407"/>
      <c r="CI30" s="407"/>
      <c r="CJ30" s="407"/>
      <c r="CK30" s="407"/>
      <c r="CL30" s="407"/>
      <c r="CM30" s="407"/>
      <c r="CN30" s="407"/>
      <c r="CO30" s="407">
        <f t="shared" si="2"/>
        <v>0</v>
      </c>
    </row>
    <row r="31" spans="1:93" ht="12.75">
      <c r="A31" s="230">
        <v>629</v>
      </c>
      <c r="B31" s="234" t="s">
        <v>101</v>
      </c>
      <c r="C31" s="409"/>
      <c r="D31" s="409"/>
      <c r="E31" s="409"/>
      <c r="F31" s="409"/>
      <c r="G31" s="409"/>
      <c r="H31" s="409"/>
      <c r="I31" s="409"/>
      <c r="J31" s="409"/>
      <c r="K31" s="409">
        <v>5200</v>
      </c>
      <c r="L31" s="409"/>
      <c r="M31" s="409"/>
      <c r="N31" s="409"/>
      <c r="O31" s="407">
        <v>5200</v>
      </c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>
        <v>1559.88</v>
      </c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>
        <f t="shared" si="0"/>
        <v>3640.12</v>
      </c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407">
        <v>5200</v>
      </c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>
        <v>2079.84</v>
      </c>
      <c r="BP31" s="407"/>
      <c r="BQ31" s="407"/>
      <c r="BR31" s="407"/>
      <c r="BS31" s="407"/>
      <c r="BT31" s="407"/>
      <c r="BU31" s="407"/>
      <c r="BV31" s="407"/>
      <c r="BW31" s="407"/>
      <c r="BX31" s="407"/>
      <c r="BY31" s="407"/>
      <c r="BZ31" s="407"/>
      <c r="CA31" s="407"/>
      <c r="CB31" s="407">
        <f t="shared" si="1"/>
        <v>3120.16</v>
      </c>
      <c r="CC31" s="407"/>
      <c r="CD31" s="407"/>
      <c r="CE31" s="407"/>
      <c r="CF31" s="407"/>
      <c r="CG31" s="407"/>
      <c r="CH31" s="407"/>
      <c r="CI31" s="407"/>
      <c r="CJ31" s="407"/>
      <c r="CK31" s="407"/>
      <c r="CL31" s="407"/>
      <c r="CM31" s="407"/>
      <c r="CN31" s="407"/>
      <c r="CO31" s="407">
        <f t="shared" si="2"/>
        <v>0</v>
      </c>
    </row>
    <row r="32" spans="1:93" ht="12.75">
      <c r="A32" s="230">
        <v>643</v>
      </c>
      <c r="B32" s="234" t="s">
        <v>69</v>
      </c>
      <c r="C32" s="409"/>
      <c r="D32" s="409"/>
      <c r="E32" s="409"/>
      <c r="F32" s="409"/>
      <c r="G32" s="409"/>
      <c r="H32" s="409"/>
      <c r="I32" s="409"/>
      <c r="J32" s="409">
        <v>0</v>
      </c>
      <c r="K32" s="409"/>
      <c r="L32" s="409"/>
      <c r="M32" s="409"/>
      <c r="N32" s="409"/>
      <c r="O32" s="407">
        <v>7500</v>
      </c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>
        <v>1875</v>
      </c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>
        <f t="shared" si="0"/>
        <v>5625</v>
      </c>
      <c r="AP32" s="410"/>
      <c r="AQ32" s="410"/>
      <c r="AR32" s="410"/>
      <c r="AS32" s="410"/>
      <c r="AT32" s="410"/>
      <c r="AU32" s="410"/>
      <c r="AV32" s="410"/>
      <c r="AW32" s="410"/>
      <c r="AX32" s="410"/>
      <c r="AY32" s="410"/>
      <c r="AZ32" s="410"/>
      <c r="BA32" s="410"/>
      <c r="BB32" s="407">
        <v>7500</v>
      </c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>
        <v>2625</v>
      </c>
      <c r="BP32" s="407"/>
      <c r="BQ32" s="407"/>
      <c r="BR32" s="407"/>
      <c r="BS32" s="407"/>
      <c r="BT32" s="407"/>
      <c r="BU32" s="407"/>
      <c r="BV32" s="407"/>
      <c r="BW32" s="407"/>
      <c r="BX32" s="407"/>
      <c r="BY32" s="407"/>
      <c r="BZ32" s="407"/>
      <c r="CA32" s="407"/>
      <c r="CB32" s="407">
        <f t="shared" si="1"/>
        <v>4875</v>
      </c>
      <c r="CC32" s="407"/>
      <c r="CD32" s="407"/>
      <c r="CE32" s="407"/>
      <c r="CF32" s="407"/>
      <c r="CG32" s="407"/>
      <c r="CH32" s="407"/>
      <c r="CI32" s="407"/>
      <c r="CJ32" s="407"/>
      <c r="CK32" s="407"/>
      <c r="CL32" s="407"/>
      <c r="CM32" s="407"/>
      <c r="CN32" s="407"/>
      <c r="CO32" s="407">
        <f t="shared" si="2"/>
        <v>0</v>
      </c>
    </row>
    <row r="33" spans="1:93" ht="13.5" customHeight="1">
      <c r="A33" s="230">
        <v>669</v>
      </c>
      <c r="B33" s="231" t="s">
        <v>222</v>
      </c>
      <c r="C33" s="406">
        <v>5402.16</v>
      </c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7">
        <v>5402.16</v>
      </c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>
        <v>4997.05</v>
      </c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>
        <f t="shared" si="0"/>
        <v>405.1099999999997</v>
      </c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7">
        <v>5402.16</v>
      </c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>
        <v>5402.16</v>
      </c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>
        <f t="shared" si="1"/>
        <v>0</v>
      </c>
      <c r="CC33" s="407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7">
        <f t="shared" si="2"/>
        <v>0</v>
      </c>
    </row>
    <row r="34" spans="1:93" ht="14.25" customHeight="1">
      <c r="A34" s="230">
        <v>742</v>
      </c>
      <c r="B34" s="231" t="s">
        <v>70</v>
      </c>
      <c r="C34" s="406"/>
      <c r="D34" s="406"/>
      <c r="E34" s="406"/>
      <c r="F34" s="406"/>
      <c r="G34" s="406"/>
      <c r="H34" s="406"/>
      <c r="I34" s="406"/>
      <c r="J34" s="406">
        <v>121185.44</v>
      </c>
      <c r="K34" s="406"/>
      <c r="L34" s="406"/>
      <c r="M34" s="406"/>
      <c r="N34" s="406"/>
      <c r="O34" s="407">
        <v>121185.44</v>
      </c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>
        <v>121185.44</v>
      </c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>
        <f t="shared" si="0"/>
        <v>0</v>
      </c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7">
        <v>25700</v>
      </c>
      <c r="BC34" s="407"/>
      <c r="BD34" s="407"/>
      <c r="BE34" s="407"/>
      <c r="BF34" s="407"/>
      <c r="BG34" s="407"/>
      <c r="BH34" s="407"/>
      <c r="BI34" s="407"/>
      <c r="BJ34" s="407"/>
      <c r="BK34" s="407"/>
      <c r="BL34" s="407"/>
      <c r="BM34" s="407"/>
      <c r="BN34" s="407"/>
      <c r="BO34" s="407">
        <v>0</v>
      </c>
      <c r="BP34" s="407"/>
      <c r="BQ34" s="407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>
        <f t="shared" si="1"/>
        <v>25700</v>
      </c>
      <c r="CC34" s="407"/>
      <c r="CD34" s="407"/>
      <c r="CE34" s="407"/>
      <c r="CF34" s="407"/>
      <c r="CG34" s="407"/>
      <c r="CH34" s="407"/>
      <c r="CI34" s="407"/>
      <c r="CJ34" s="407"/>
      <c r="CK34" s="407"/>
      <c r="CL34" s="407"/>
      <c r="CM34" s="407"/>
      <c r="CN34" s="407"/>
      <c r="CO34" s="407">
        <f t="shared" si="2"/>
        <v>-95485.44</v>
      </c>
    </row>
    <row r="35" spans="1:93" ht="12" customHeight="1">
      <c r="A35" s="230">
        <v>743</v>
      </c>
      <c r="B35" s="231" t="s">
        <v>7</v>
      </c>
      <c r="C35" s="406">
        <v>240697.52</v>
      </c>
      <c r="D35" s="406"/>
      <c r="E35" s="406"/>
      <c r="F35" s="406"/>
      <c r="G35" s="406"/>
      <c r="H35" s="406"/>
      <c r="I35" s="406"/>
      <c r="J35" s="406">
        <v>78000</v>
      </c>
      <c r="K35" s="406"/>
      <c r="L35" s="406"/>
      <c r="M35" s="406"/>
      <c r="N35" s="406">
        <v>515918.52</v>
      </c>
      <c r="O35" s="407">
        <v>816616.04</v>
      </c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>
        <v>717217.68</v>
      </c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>
        <f t="shared" si="0"/>
        <v>99398.35999999999</v>
      </c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7">
        <v>756616.04</v>
      </c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>
        <v>695215.56</v>
      </c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>
        <f t="shared" si="1"/>
        <v>61400.47999999998</v>
      </c>
      <c r="CC35" s="407"/>
      <c r="CD35" s="407"/>
      <c r="CE35" s="407"/>
      <c r="CF35" s="407"/>
      <c r="CG35" s="407"/>
      <c r="CH35" s="407"/>
      <c r="CI35" s="407"/>
      <c r="CJ35" s="407"/>
      <c r="CK35" s="407"/>
      <c r="CL35" s="407"/>
      <c r="CM35" s="407"/>
      <c r="CN35" s="407"/>
      <c r="CO35" s="407">
        <f t="shared" si="2"/>
        <v>-60000</v>
      </c>
    </row>
    <row r="36" spans="1:93" ht="12.75">
      <c r="A36" s="230">
        <v>746</v>
      </c>
      <c r="B36" s="231" t="s">
        <v>71</v>
      </c>
      <c r="C36" s="406"/>
      <c r="D36" s="406"/>
      <c r="E36" s="406"/>
      <c r="F36" s="406"/>
      <c r="G36" s="406"/>
      <c r="H36" s="406"/>
      <c r="I36" s="406"/>
      <c r="J36" s="406">
        <v>114903.18</v>
      </c>
      <c r="K36" s="406"/>
      <c r="L36" s="406"/>
      <c r="M36" s="406"/>
      <c r="N36" s="406"/>
      <c r="O36" s="407">
        <v>114903.18</v>
      </c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>
        <v>81542.5</v>
      </c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>
        <f t="shared" si="0"/>
        <v>33360.67999999999</v>
      </c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7">
        <v>114903.18</v>
      </c>
      <c r="BC36" s="407"/>
      <c r="BD36" s="407"/>
      <c r="BE36" s="407"/>
      <c r="BF36" s="407"/>
      <c r="BG36" s="407"/>
      <c r="BH36" s="407"/>
      <c r="BI36" s="407"/>
      <c r="BJ36" s="407"/>
      <c r="BK36" s="407"/>
      <c r="BL36" s="407"/>
      <c r="BM36" s="407"/>
      <c r="BN36" s="407"/>
      <c r="BO36" s="407">
        <v>94165.45</v>
      </c>
      <c r="BP36" s="407"/>
      <c r="BQ36" s="407"/>
      <c r="BR36" s="407"/>
      <c r="BS36" s="407"/>
      <c r="BT36" s="407"/>
      <c r="BU36" s="407"/>
      <c r="BV36" s="407"/>
      <c r="BW36" s="407"/>
      <c r="BX36" s="407"/>
      <c r="BY36" s="407"/>
      <c r="BZ36" s="407"/>
      <c r="CA36" s="407"/>
      <c r="CB36" s="407">
        <f t="shared" si="1"/>
        <v>20737.729999999996</v>
      </c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07"/>
      <c r="CN36" s="407"/>
      <c r="CO36" s="407">
        <f t="shared" si="2"/>
        <v>0</v>
      </c>
    </row>
    <row r="37" spans="1:93" ht="12.75">
      <c r="A37" s="230">
        <v>747</v>
      </c>
      <c r="B37" s="231" t="s">
        <v>72</v>
      </c>
      <c r="C37" s="406"/>
      <c r="D37" s="406"/>
      <c r="E37" s="406"/>
      <c r="F37" s="406"/>
      <c r="G37" s="406"/>
      <c r="H37" s="406"/>
      <c r="I37" s="406"/>
      <c r="J37" s="406">
        <v>44193.44</v>
      </c>
      <c r="K37" s="406"/>
      <c r="L37" s="406"/>
      <c r="M37" s="406"/>
      <c r="N37" s="406"/>
      <c r="O37" s="407">
        <v>44193.44</v>
      </c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>
        <v>26544.54</v>
      </c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>
        <f t="shared" si="0"/>
        <v>17648.9</v>
      </c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  <c r="AZ37" s="408"/>
      <c r="BA37" s="408"/>
      <c r="BB37" s="407">
        <v>44193.44</v>
      </c>
      <c r="BC37" s="407"/>
      <c r="BD37" s="407"/>
      <c r="BE37" s="407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>
        <v>32731.62</v>
      </c>
      <c r="BP37" s="407"/>
      <c r="BQ37" s="407"/>
      <c r="BR37" s="407"/>
      <c r="BS37" s="407"/>
      <c r="BT37" s="407"/>
      <c r="BU37" s="407"/>
      <c r="BV37" s="407"/>
      <c r="BW37" s="407"/>
      <c r="BX37" s="407"/>
      <c r="BY37" s="407"/>
      <c r="BZ37" s="407"/>
      <c r="CA37" s="407"/>
      <c r="CB37" s="407">
        <f t="shared" si="1"/>
        <v>11461.820000000003</v>
      </c>
      <c r="CC37" s="407"/>
      <c r="CD37" s="407"/>
      <c r="CE37" s="407"/>
      <c r="CF37" s="407"/>
      <c r="CG37" s="407"/>
      <c r="CH37" s="407"/>
      <c r="CI37" s="407"/>
      <c r="CJ37" s="407"/>
      <c r="CK37" s="407"/>
      <c r="CL37" s="407"/>
      <c r="CM37" s="407"/>
      <c r="CN37" s="407"/>
      <c r="CO37" s="407">
        <f t="shared" si="2"/>
        <v>0</v>
      </c>
    </row>
    <row r="38" spans="1:93" ht="12.75">
      <c r="A38" s="230">
        <v>748</v>
      </c>
      <c r="B38" s="231" t="s">
        <v>73</v>
      </c>
      <c r="C38" s="406"/>
      <c r="D38" s="406"/>
      <c r="E38" s="406"/>
      <c r="F38" s="406"/>
      <c r="G38" s="406"/>
      <c r="H38" s="406"/>
      <c r="I38" s="406"/>
      <c r="J38" s="406">
        <v>12786.95</v>
      </c>
      <c r="K38" s="406"/>
      <c r="L38" s="406"/>
      <c r="M38" s="406"/>
      <c r="N38" s="406"/>
      <c r="O38" s="407">
        <v>12786.95</v>
      </c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>
        <v>12786.95</v>
      </c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>
        <f t="shared" si="0"/>
        <v>0</v>
      </c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7">
        <v>12786.95</v>
      </c>
      <c r="BC38" s="407"/>
      <c r="BD38" s="407"/>
      <c r="BE38" s="407"/>
      <c r="BF38" s="407"/>
      <c r="BG38" s="407"/>
      <c r="BH38" s="407"/>
      <c r="BI38" s="407"/>
      <c r="BJ38" s="407"/>
      <c r="BK38" s="407"/>
      <c r="BL38" s="407"/>
      <c r="BM38" s="407"/>
      <c r="BN38" s="407"/>
      <c r="BO38" s="407">
        <v>12786.95</v>
      </c>
      <c r="BP38" s="407"/>
      <c r="BQ38" s="407"/>
      <c r="BR38" s="407"/>
      <c r="BS38" s="407"/>
      <c r="BT38" s="407"/>
      <c r="BU38" s="407"/>
      <c r="BV38" s="407"/>
      <c r="BW38" s="407"/>
      <c r="BX38" s="407"/>
      <c r="BY38" s="407"/>
      <c r="BZ38" s="407"/>
      <c r="CA38" s="407"/>
      <c r="CB38" s="407">
        <f t="shared" si="1"/>
        <v>0</v>
      </c>
      <c r="CC38" s="407"/>
      <c r="CD38" s="407"/>
      <c r="CE38" s="407"/>
      <c r="CF38" s="407"/>
      <c r="CG38" s="407"/>
      <c r="CH38" s="407"/>
      <c r="CI38" s="407"/>
      <c r="CJ38" s="407"/>
      <c r="CK38" s="407"/>
      <c r="CL38" s="407"/>
      <c r="CM38" s="407"/>
      <c r="CN38" s="407"/>
      <c r="CO38" s="407">
        <f t="shared" si="2"/>
        <v>0</v>
      </c>
    </row>
    <row r="39" spans="1:93" ht="12.75" customHeight="1">
      <c r="A39" s="230">
        <v>790</v>
      </c>
      <c r="B39" s="231" t="s">
        <v>74</v>
      </c>
      <c r="C39" s="406"/>
      <c r="D39" s="406"/>
      <c r="E39" s="406"/>
      <c r="F39" s="406"/>
      <c r="G39" s="406"/>
      <c r="H39" s="406"/>
      <c r="I39" s="406"/>
      <c r="J39" s="406">
        <v>57068.78</v>
      </c>
      <c r="K39" s="406"/>
      <c r="L39" s="406"/>
      <c r="M39" s="406"/>
      <c r="N39" s="406"/>
      <c r="O39" s="407">
        <v>57068.78</v>
      </c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>
        <v>51997.87</v>
      </c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>
        <f t="shared" si="0"/>
        <v>5070.909999999996</v>
      </c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7">
        <v>97503.75</v>
      </c>
      <c r="BC39" s="407"/>
      <c r="BD39" s="407"/>
      <c r="BE39" s="40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>
        <v>51568.78</v>
      </c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>
        <f t="shared" si="1"/>
        <v>45934.97</v>
      </c>
      <c r="CC39" s="407"/>
      <c r="CD39" s="407"/>
      <c r="CE39" s="407"/>
      <c r="CF39" s="407"/>
      <c r="CG39" s="407"/>
      <c r="CH39" s="407"/>
      <c r="CI39" s="407"/>
      <c r="CJ39" s="407"/>
      <c r="CK39" s="407"/>
      <c r="CL39" s="407"/>
      <c r="CM39" s="407"/>
      <c r="CN39" s="407"/>
      <c r="CO39" s="407">
        <f t="shared" si="2"/>
        <v>40434.97</v>
      </c>
    </row>
    <row r="40" spans="1:93" ht="12" customHeight="1">
      <c r="A40" s="230">
        <v>802</v>
      </c>
      <c r="B40" s="231" t="s">
        <v>37</v>
      </c>
      <c r="C40" s="406">
        <v>507154.99</v>
      </c>
      <c r="D40" s="406"/>
      <c r="E40" s="406"/>
      <c r="F40" s="406"/>
      <c r="G40" s="406"/>
      <c r="H40" s="406"/>
      <c r="I40" s="406"/>
      <c r="J40" s="406"/>
      <c r="K40" s="406"/>
      <c r="L40" s="406"/>
      <c r="M40" s="406">
        <v>43170</v>
      </c>
      <c r="N40" s="406"/>
      <c r="O40" s="407">
        <v>550324.99</v>
      </c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>
        <v>455233.43</v>
      </c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>
        <f t="shared" si="0"/>
        <v>95091.56</v>
      </c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7">
        <v>550324.99</v>
      </c>
      <c r="BC40" s="407"/>
      <c r="BD40" s="407"/>
      <c r="BE40" s="407"/>
      <c r="BF40" s="407"/>
      <c r="BG40" s="407"/>
      <c r="BH40" s="407"/>
      <c r="BI40" s="407"/>
      <c r="BJ40" s="407"/>
      <c r="BK40" s="407"/>
      <c r="BL40" s="407"/>
      <c r="BM40" s="407"/>
      <c r="BN40" s="407"/>
      <c r="BO40" s="407">
        <v>550324.99</v>
      </c>
      <c r="BP40" s="407"/>
      <c r="BQ40" s="407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>
        <f t="shared" si="1"/>
        <v>0</v>
      </c>
      <c r="CC40" s="407"/>
      <c r="CD40" s="407"/>
      <c r="CE40" s="407"/>
      <c r="CF40" s="407"/>
      <c r="CG40" s="407"/>
      <c r="CH40" s="407"/>
      <c r="CI40" s="407"/>
      <c r="CJ40" s="407"/>
      <c r="CK40" s="407"/>
      <c r="CL40" s="407"/>
      <c r="CM40" s="407"/>
      <c r="CN40" s="407"/>
      <c r="CO40" s="407">
        <f t="shared" si="2"/>
        <v>0</v>
      </c>
    </row>
    <row r="41" spans="1:93" ht="14.25" customHeight="1">
      <c r="A41" s="230">
        <v>803</v>
      </c>
      <c r="B41" s="231" t="s">
        <v>118</v>
      </c>
      <c r="C41" s="406">
        <v>142514.12</v>
      </c>
      <c r="D41" s="406">
        <v>7325.92</v>
      </c>
      <c r="E41" s="406">
        <v>21345.24</v>
      </c>
      <c r="F41" s="406">
        <v>17056</v>
      </c>
      <c r="G41" s="406"/>
      <c r="H41" s="406"/>
      <c r="I41" s="406"/>
      <c r="J41" s="406"/>
      <c r="K41" s="406"/>
      <c r="L41" s="406"/>
      <c r="M41" s="406"/>
      <c r="N41" s="406"/>
      <c r="O41" s="407">
        <v>162135.64</v>
      </c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>
        <v>92405.27</v>
      </c>
      <c r="AC41" s="407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>
        <f t="shared" si="0"/>
        <v>69730.37000000001</v>
      </c>
      <c r="AP41" s="408"/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7">
        <v>156645.64</v>
      </c>
      <c r="BC41" s="407"/>
      <c r="BD41" s="407"/>
      <c r="BE41" s="407"/>
      <c r="BF41" s="407"/>
      <c r="BG41" s="407"/>
      <c r="BH41" s="407"/>
      <c r="BI41" s="407"/>
      <c r="BJ41" s="407"/>
      <c r="BK41" s="407"/>
      <c r="BL41" s="407"/>
      <c r="BM41" s="407"/>
      <c r="BN41" s="407"/>
      <c r="BO41" s="407">
        <v>105156.84</v>
      </c>
      <c r="BP41" s="407"/>
      <c r="BQ41" s="407"/>
      <c r="BR41" s="407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>
        <f t="shared" si="1"/>
        <v>51488.80000000002</v>
      </c>
      <c r="CC41" s="407"/>
      <c r="CD41" s="407"/>
      <c r="CE41" s="407"/>
      <c r="CF41" s="407"/>
      <c r="CG41" s="407"/>
      <c r="CH41" s="407"/>
      <c r="CI41" s="407"/>
      <c r="CJ41" s="407"/>
      <c r="CK41" s="407"/>
      <c r="CL41" s="407"/>
      <c r="CM41" s="407"/>
      <c r="CN41" s="407"/>
      <c r="CO41" s="407">
        <f t="shared" si="2"/>
        <v>-5490</v>
      </c>
    </row>
    <row r="42" spans="1:93" ht="12" customHeight="1">
      <c r="A42" s="230">
        <v>805</v>
      </c>
      <c r="B42" s="231" t="s">
        <v>246</v>
      </c>
      <c r="C42" s="406"/>
      <c r="D42" s="406"/>
      <c r="E42" s="406"/>
      <c r="F42" s="406"/>
      <c r="G42" s="406"/>
      <c r="H42" s="406"/>
      <c r="I42" s="406"/>
      <c r="J42" s="406"/>
      <c r="K42" s="406">
        <v>52029.97</v>
      </c>
      <c r="L42" s="406"/>
      <c r="M42" s="406"/>
      <c r="N42" s="406"/>
      <c r="O42" s="407">
        <v>15051</v>
      </c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>
        <v>0</v>
      </c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>
        <f t="shared" si="0"/>
        <v>15051</v>
      </c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7">
        <v>15051</v>
      </c>
      <c r="BC42" s="407"/>
      <c r="BD42" s="407"/>
      <c r="BE42" s="407"/>
      <c r="BF42" s="407"/>
      <c r="BG42" s="407"/>
      <c r="BH42" s="407"/>
      <c r="BI42" s="407"/>
      <c r="BJ42" s="407"/>
      <c r="BK42" s="407"/>
      <c r="BL42" s="407"/>
      <c r="BM42" s="407"/>
      <c r="BN42" s="407"/>
      <c r="BO42" s="407">
        <v>394</v>
      </c>
      <c r="BP42" s="407"/>
      <c r="BQ42" s="407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>
        <f t="shared" si="1"/>
        <v>14657</v>
      </c>
      <c r="CC42" s="407"/>
      <c r="CD42" s="407"/>
      <c r="CE42" s="407"/>
      <c r="CF42" s="407"/>
      <c r="CG42" s="407"/>
      <c r="CH42" s="407"/>
      <c r="CI42" s="407"/>
      <c r="CJ42" s="407"/>
      <c r="CK42" s="407"/>
      <c r="CL42" s="407"/>
      <c r="CM42" s="407"/>
      <c r="CN42" s="407"/>
      <c r="CO42" s="407">
        <f t="shared" si="2"/>
        <v>0</v>
      </c>
    </row>
    <row r="43" spans="1:93" ht="16.5" customHeight="1">
      <c r="A43" s="230">
        <v>806</v>
      </c>
      <c r="B43" s="231" t="s">
        <v>8</v>
      </c>
      <c r="C43" s="406">
        <v>86755.4</v>
      </c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7">
        <v>929119.42</v>
      </c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>
        <v>345314.66</v>
      </c>
      <c r="AC43" s="407"/>
      <c r="AD43" s="407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407">
        <f t="shared" si="0"/>
        <v>583804.76</v>
      </c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7">
        <v>929119.42</v>
      </c>
      <c r="BC43" s="407"/>
      <c r="BD43" s="407"/>
      <c r="BE43" s="407"/>
      <c r="BF43" s="407"/>
      <c r="BG43" s="407"/>
      <c r="BH43" s="407"/>
      <c r="BI43" s="407"/>
      <c r="BJ43" s="407"/>
      <c r="BK43" s="407"/>
      <c r="BL43" s="407"/>
      <c r="BM43" s="407"/>
      <c r="BN43" s="407"/>
      <c r="BO43" s="407">
        <v>521589.33</v>
      </c>
      <c r="BP43" s="407"/>
      <c r="BQ43" s="407"/>
      <c r="BR43" s="407"/>
      <c r="BS43" s="407"/>
      <c r="BT43" s="407"/>
      <c r="BU43" s="407"/>
      <c r="BV43" s="407"/>
      <c r="BW43" s="407"/>
      <c r="BX43" s="407"/>
      <c r="BY43" s="407"/>
      <c r="BZ43" s="407"/>
      <c r="CA43" s="407"/>
      <c r="CB43" s="407">
        <f t="shared" si="1"/>
        <v>407530.09</v>
      </c>
      <c r="CC43" s="407"/>
      <c r="CD43" s="407"/>
      <c r="CE43" s="407"/>
      <c r="CF43" s="407"/>
      <c r="CG43" s="407"/>
      <c r="CH43" s="407"/>
      <c r="CI43" s="407"/>
      <c r="CJ43" s="407"/>
      <c r="CK43" s="407"/>
      <c r="CL43" s="407"/>
      <c r="CM43" s="407"/>
      <c r="CN43" s="407"/>
      <c r="CO43" s="407">
        <f t="shared" si="2"/>
        <v>0</v>
      </c>
    </row>
    <row r="44" spans="1:93" ht="13.5" customHeight="1">
      <c r="A44" s="230">
        <v>808</v>
      </c>
      <c r="B44" s="231" t="s">
        <v>38</v>
      </c>
      <c r="C44" s="406">
        <v>252510.77</v>
      </c>
      <c r="D44" s="406"/>
      <c r="E44" s="406">
        <v>16673.07</v>
      </c>
      <c r="F44" s="406">
        <v>33558.1</v>
      </c>
      <c r="G44" s="406">
        <v>54554.8</v>
      </c>
      <c r="H44" s="406"/>
      <c r="I44" s="406"/>
      <c r="J44" s="406">
        <v>720857.51</v>
      </c>
      <c r="K44" s="406"/>
      <c r="L44" s="406"/>
      <c r="M44" s="406"/>
      <c r="N44" s="406">
        <v>78742.55</v>
      </c>
      <c r="O44" s="407">
        <v>1166381.34</v>
      </c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>
        <v>928842</v>
      </c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7"/>
      <c r="AO44" s="407">
        <f t="shared" si="0"/>
        <v>237539.34000000008</v>
      </c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7">
        <v>1216508.34</v>
      </c>
      <c r="BC44" s="407"/>
      <c r="BD44" s="407"/>
      <c r="BE44" s="407"/>
      <c r="BF44" s="407"/>
      <c r="BG44" s="407"/>
      <c r="BH44" s="407"/>
      <c r="BI44" s="407"/>
      <c r="BJ44" s="407"/>
      <c r="BK44" s="407"/>
      <c r="BL44" s="407"/>
      <c r="BM44" s="407"/>
      <c r="BN44" s="407"/>
      <c r="BO44" s="407">
        <v>984341.83</v>
      </c>
      <c r="BP44" s="407"/>
      <c r="BQ44" s="407"/>
      <c r="BR44" s="407"/>
      <c r="BS44" s="407"/>
      <c r="BT44" s="407"/>
      <c r="BU44" s="407"/>
      <c r="BV44" s="407"/>
      <c r="BW44" s="407"/>
      <c r="BX44" s="407"/>
      <c r="BY44" s="407"/>
      <c r="BZ44" s="407"/>
      <c r="CA44" s="407"/>
      <c r="CB44" s="407">
        <f t="shared" si="1"/>
        <v>232166.51000000013</v>
      </c>
      <c r="CC44" s="407"/>
      <c r="CD44" s="407"/>
      <c r="CE44" s="407"/>
      <c r="CF44" s="407"/>
      <c r="CG44" s="407"/>
      <c r="CH44" s="407"/>
      <c r="CI44" s="407"/>
      <c r="CJ44" s="407"/>
      <c r="CK44" s="407"/>
      <c r="CL44" s="407"/>
      <c r="CM44" s="407"/>
      <c r="CN44" s="407"/>
      <c r="CO44" s="407">
        <f t="shared" si="2"/>
        <v>50127</v>
      </c>
    </row>
    <row r="45" spans="1:93" ht="12.75">
      <c r="A45" s="277"/>
      <c r="B45" s="278" t="s">
        <v>9</v>
      </c>
      <c r="C45" s="411">
        <f>SUM(C7:C44)</f>
        <v>52826121.22</v>
      </c>
      <c r="D45" s="411">
        <f aca="true" t="shared" si="3" ref="D45:N45">SUM(D7:D44)</f>
        <v>35524.21</v>
      </c>
      <c r="E45" s="411">
        <f t="shared" si="3"/>
        <v>1586268.3900000001</v>
      </c>
      <c r="F45" s="411">
        <f t="shared" si="3"/>
        <v>8805751.549999999</v>
      </c>
      <c r="G45" s="411">
        <f t="shared" si="3"/>
        <v>1287721.1600000001</v>
      </c>
      <c r="H45" s="411">
        <f t="shared" si="3"/>
        <v>139729.21000000002</v>
      </c>
      <c r="I45" s="411">
        <f t="shared" si="3"/>
        <v>60411.4</v>
      </c>
      <c r="J45" s="411">
        <f t="shared" si="3"/>
        <v>7912152.86</v>
      </c>
      <c r="K45" s="411">
        <f t="shared" si="3"/>
        <v>1593153.8399999999</v>
      </c>
      <c r="L45" s="411">
        <f t="shared" si="3"/>
        <v>42391.79</v>
      </c>
      <c r="M45" s="411">
        <f t="shared" si="3"/>
        <v>728666.93</v>
      </c>
      <c r="N45" s="411">
        <f t="shared" si="3"/>
        <v>2375771.3099999996</v>
      </c>
      <c r="O45" s="265">
        <f>SUM(O7:O44)</f>
        <v>80964738.7</v>
      </c>
      <c r="P45" s="412">
        <f>SUM(P7:P44)</f>
        <v>0</v>
      </c>
      <c r="Q45" s="412">
        <f aca="true" t="shared" si="4" ref="Q45:AA45">SUM(Q7:Q44)</f>
        <v>0</v>
      </c>
      <c r="R45" s="412">
        <f t="shared" si="4"/>
        <v>0</v>
      </c>
      <c r="S45" s="412">
        <f t="shared" si="4"/>
        <v>0</v>
      </c>
      <c r="T45" s="412">
        <f t="shared" si="4"/>
        <v>0</v>
      </c>
      <c r="U45" s="412">
        <f t="shared" si="4"/>
        <v>0</v>
      </c>
      <c r="V45" s="412">
        <f t="shared" si="4"/>
        <v>0</v>
      </c>
      <c r="W45" s="412">
        <f t="shared" si="4"/>
        <v>0</v>
      </c>
      <c r="X45" s="412">
        <f t="shared" si="4"/>
        <v>0</v>
      </c>
      <c r="Y45" s="412">
        <f t="shared" si="4"/>
        <v>0</v>
      </c>
      <c r="Z45" s="412">
        <f t="shared" si="4"/>
        <v>0</v>
      </c>
      <c r="AA45" s="412">
        <f t="shared" si="4"/>
        <v>0</v>
      </c>
      <c r="AB45" s="265">
        <f>SUM(AB7:AB44)</f>
        <v>32054988.27</v>
      </c>
      <c r="AC45" s="412">
        <f>SUM(AC7:AC44)</f>
        <v>0</v>
      </c>
      <c r="AD45" s="412">
        <f aca="true" t="shared" si="5" ref="AD45:AN45">SUM(AD7:AD44)</f>
        <v>0</v>
      </c>
      <c r="AE45" s="412">
        <f t="shared" si="5"/>
        <v>0</v>
      </c>
      <c r="AF45" s="412">
        <f t="shared" si="5"/>
        <v>0</v>
      </c>
      <c r="AG45" s="412">
        <f t="shared" si="5"/>
        <v>0</v>
      </c>
      <c r="AH45" s="412">
        <f t="shared" si="5"/>
        <v>0</v>
      </c>
      <c r="AI45" s="412">
        <f t="shared" si="5"/>
        <v>0</v>
      </c>
      <c r="AJ45" s="412">
        <f t="shared" si="5"/>
        <v>0</v>
      </c>
      <c r="AK45" s="412">
        <f t="shared" si="5"/>
        <v>0</v>
      </c>
      <c r="AL45" s="412">
        <f t="shared" si="5"/>
        <v>0</v>
      </c>
      <c r="AM45" s="412">
        <f t="shared" si="5"/>
        <v>0</v>
      </c>
      <c r="AN45" s="412">
        <f t="shared" si="5"/>
        <v>0</v>
      </c>
      <c r="AO45" s="265">
        <f>SUM(AO7:AO44)</f>
        <v>48909750.43</v>
      </c>
      <c r="AP45" s="411">
        <f>SUM(AP7:AP44)</f>
        <v>0</v>
      </c>
      <c r="AQ45" s="411">
        <f aca="true" t="shared" si="6" ref="AQ45:BA45">SUM(AQ7:AQ44)</f>
        <v>0</v>
      </c>
      <c r="AR45" s="411">
        <f t="shared" si="6"/>
        <v>0</v>
      </c>
      <c r="AS45" s="411">
        <f t="shared" si="6"/>
        <v>0</v>
      </c>
      <c r="AT45" s="411">
        <f t="shared" si="6"/>
        <v>0</v>
      </c>
      <c r="AU45" s="411">
        <f t="shared" si="6"/>
        <v>0</v>
      </c>
      <c r="AV45" s="411">
        <f t="shared" si="6"/>
        <v>0</v>
      </c>
      <c r="AW45" s="411">
        <f t="shared" si="6"/>
        <v>0</v>
      </c>
      <c r="AX45" s="411">
        <f t="shared" si="6"/>
        <v>0</v>
      </c>
      <c r="AY45" s="411">
        <f t="shared" si="6"/>
        <v>0</v>
      </c>
      <c r="AZ45" s="411">
        <f t="shared" si="6"/>
        <v>0</v>
      </c>
      <c r="BA45" s="411">
        <f t="shared" si="6"/>
        <v>0</v>
      </c>
      <c r="BB45" s="265">
        <f>SUM(BB7:BB44)</f>
        <v>83562073.74000002</v>
      </c>
      <c r="BC45" s="412">
        <f>SUM(BC7:BC44)</f>
        <v>0</v>
      </c>
      <c r="BD45" s="412">
        <f aca="true" t="shared" si="7" ref="BD45:CN45">SUM(BD7:BD44)</f>
        <v>0</v>
      </c>
      <c r="BE45" s="412">
        <f t="shared" si="7"/>
        <v>0</v>
      </c>
      <c r="BF45" s="412">
        <f t="shared" si="7"/>
        <v>0</v>
      </c>
      <c r="BG45" s="412">
        <f t="shared" si="7"/>
        <v>0</v>
      </c>
      <c r="BH45" s="412">
        <f t="shared" si="7"/>
        <v>0</v>
      </c>
      <c r="BI45" s="412">
        <f t="shared" si="7"/>
        <v>0</v>
      </c>
      <c r="BJ45" s="412">
        <f t="shared" si="7"/>
        <v>0</v>
      </c>
      <c r="BK45" s="412">
        <f t="shared" si="7"/>
        <v>0</v>
      </c>
      <c r="BL45" s="412">
        <f t="shared" si="7"/>
        <v>0</v>
      </c>
      <c r="BM45" s="412">
        <f t="shared" si="7"/>
        <v>0</v>
      </c>
      <c r="BN45" s="412">
        <f t="shared" si="7"/>
        <v>0</v>
      </c>
      <c r="BO45" s="265">
        <f t="shared" si="7"/>
        <v>35177777.88</v>
      </c>
      <c r="BP45" s="412">
        <f t="shared" si="7"/>
        <v>0</v>
      </c>
      <c r="BQ45" s="412">
        <f t="shared" si="7"/>
        <v>0</v>
      </c>
      <c r="BR45" s="412">
        <f t="shared" si="7"/>
        <v>0</v>
      </c>
      <c r="BS45" s="412">
        <f t="shared" si="7"/>
        <v>0</v>
      </c>
      <c r="BT45" s="412">
        <f t="shared" si="7"/>
        <v>0</v>
      </c>
      <c r="BU45" s="412">
        <f t="shared" si="7"/>
        <v>0</v>
      </c>
      <c r="BV45" s="412">
        <f t="shared" si="7"/>
        <v>0</v>
      </c>
      <c r="BW45" s="412">
        <f t="shared" si="7"/>
        <v>0</v>
      </c>
      <c r="BX45" s="412">
        <f t="shared" si="7"/>
        <v>0</v>
      </c>
      <c r="BY45" s="412">
        <f t="shared" si="7"/>
        <v>0</v>
      </c>
      <c r="BZ45" s="412">
        <f t="shared" si="7"/>
        <v>0</v>
      </c>
      <c r="CA45" s="412">
        <f t="shared" si="7"/>
        <v>0</v>
      </c>
      <c r="CB45" s="265">
        <f>SUM(CB7:CB44)</f>
        <v>48384295.859999985</v>
      </c>
      <c r="CC45" s="412">
        <f t="shared" si="7"/>
        <v>0</v>
      </c>
      <c r="CD45" s="412">
        <f t="shared" si="7"/>
        <v>0</v>
      </c>
      <c r="CE45" s="412">
        <f t="shared" si="7"/>
        <v>0</v>
      </c>
      <c r="CF45" s="412">
        <f t="shared" si="7"/>
        <v>0</v>
      </c>
      <c r="CG45" s="412">
        <f t="shared" si="7"/>
        <v>0</v>
      </c>
      <c r="CH45" s="412">
        <f t="shared" si="7"/>
        <v>0</v>
      </c>
      <c r="CI45" s="412">
        <f t="shared" si="7"/>
        <v>0</v>
      </c>
      <c r="CJ45" s="412">
        <f t="shared" si="7"/>
        <v>0</v>
      </c>
      <c r="CK45" s="412">
        <f t="shared" si="7"/>
        <v>0</v>
      </c>
      <c r="CL45" s="412">
        <f t="shared" si="7"/>
        <v>0</v>
      </c>
      <c r="CM45" s="412">
        <f t="shared" si="7"/>
        <v>0</v>
      </c>
      <c r="CN45" s="412">
        <f t="shared" si="7"/>
        <v>0</v>
      </c>
      <c r="CO45" s="265">
        <f>SUM(CO7:CO44)</f>
        <v>2597335.0399999977</v>
      </c>
    </row>
    <row r="46" spans="1:93" ht="12.75">
      <c r="A46" s="237" t="s">
        <v>33</v>
      </c>
      <c r="B46" s="234" t="s">
        <v>10</v>
      </c>
      <c r="C46" s="413">
        <v>179987.14</v>
      </c>
      <c r="D46" s="413"/>
      <c r="E46" s="413"/>
      <c r="F46" s="413"/>
      <c r="G46" s="413"/>
      <c r="H46" s="413">
        <v>8738.18</v>
      </c>
      <c r="I46" s="413"/>
      <c r="J46" s="413">
        <v>84516.38</v>
      </c>
      <c r="K46" s="413">
        <v>10704.77</v>
      </c>
      <c r="L46" s="413">
        <v>15237.28</v>
      </c>
      <c r="M46" s="413"/>
      <c r="N46" s="413"/>
      <c r="O46" s="414">
        <v>290556.42</v>
      </c>
      <c r="P46" s="414">
        <v>158205.95</v>
      </c>
      <c r="Q46" s="414"/>
      <c r="R46" s="414"/>
      <c r="S46" s="414"/>
      <c r="T46" s="414"/>
      <c r="U46" s="414">
        <v>18478.18</v>
      </c>
      <c r="V46" s="414"/>
      <c r="W46" s="414">
        <v>59502.7</v>
      </c>
      <c r="X46" s="414">
        <v>10704.77</v>
      </c>
      <c r="Y46" s="414">
        <v>15237.28</v>
      </c>
      <c r="Z46" s="414"/>
      <c r="AA46" s="414"/>
      <c r="AB46" s="414">
        <v>265759.07</v>
      </c>
      <c r="AC46" s="414">
        <f aca="true" t="shared" si="8" ref="AC46:AH46">C46-P46</f>
        <v>21781.190000000002</v>
      </c>
      <c r="AD46" s="414">
        <f t="shared" si="8"/>
        <v>0</v>
      </c>
      <c r="AE46" s="414">
        <f t="shared" si="8"/>
        <v>0</v>
      </c>
      <c r="AF46" s="414">
        <f t="shared" si="8"/>
        <v>0</v>
      </c>
      <c r="AG46" s="414">
        <f t="shared" si="8"/>
        <v>0</v>
      </c>
      <c r="AH46" s="414">
        <f t="shared" si="8"/>
        <v>-9740</v>
      </c>
      <c r="AI46" s="414"/>
      <c r="AJ46" s="414">
        <f aca="true" t="shared" si="9" ref="AJ46:AO46">J46-W46</f>
        <v>25013.680000000008</v>
      </c>
      <c r="AK46" s="414">
        <f t="shared" si="9"/>
        <v>0</v>
      </c>
      <c r="AL46" s="414">
        <f t="shared" si="9"/>
        <v>0</v>
      </c>
      <c r="AM46" s="414">
        <f t="shared" si="9"/>
        <v>0</v>
      </c>
      <c r="AN46" s="414">
        <f t="shared" si="9"/>
        <v>0</v>
      </c>
      <c r="AO46" s="414">
        <f t="shared" si="9"/>
        <v>24797.349999999977</v>
      </c>
      <c r="AP46" s="281">
        <v>204870.04</v>
      </c>
      <c r="AQ46" s="281"/>
      <c r="AR46" s="281"/>
      <c r="AS46" s="281"/>
      <c r="AT46" s="281"/>
      <c r="AU46" s="281">
        <v>18478.18</v>
      </c>
      <c r="AV46" s="281"/>
      <c r="AW46" s="281">
        <v>85686.38</v>
      </c>
      <c r="AX46" s="281">
        <v>10704.77</v>
      </c>
      <c r="AY46" s="281">
        <v>15237.28</v>
      </c>
      <c r="AZ46" s="281"/>
      <c r="BA46" s="281"/>
      <c r="BB46" s="414">
        <v>393909.97</v>
      </c>
      <c r="BC46" s="414">
        <v>158205.95</v>
      </c>
      <c r="BD46" s="414"/>
      <c r="BE46" s="414"/>
      <c r="BF46" s="414"/>
      <c r="BG46" s="414"/>
      <c r="BH46" s="414">
        <v>18478.18</v>
      </c>
      <c r="BI46" s="414"/>
      <c r="BJ46" s="414">
        <v>59502.7</v>
      </c>
      <c r="BK46" s="414">
        <v>10704.77</v>
      </c>
      <c r="BL46" s="414">
        <v>15237.28</v>
      </c>
      <c r="BM46" s="414"/>
      <c r="BN46" s="414"/>
      <c r="BO46" s="414">
        <v>311624.58</v>
      </c>
      <c r="BP46" s="414">
        <f aca="true" t="shared" si="10" ref="BP46:BU46">AP46-BC46</f>
        <v>46664.09</v>
      </c>
      <c r="BQ46" s="414">
        <f t="shared" si="10"/>
        <v>0</v>
      </c>
      <c r="BR46" s="414">
        <f t="shared" si="10"/>
        <v>0</v>
      </c>
      <c r="BS46" s="414">
        <f t="shared" si="10"/>
        <v>0</v>
      </c>
      <c r="BT46" s="414">
        <f t="shared" si="10"/>
        <v>0</v>
      </c>
      <c r="BU46" s="414">
        <f t="shared" si="10"/>
        <v>0</v>
      </c>
      <c r="BV46" s="414"/>
      <c r="BW46" s="414">
        <f aca="true" t="shared" si="11" ref="BW46:CB46">AW46-BJ46</f>
        <v>26183.680000000008</v>
      </c>
      <c r="BX46" s="414">
        <f t="shared" si="11"/>
        <v>0</v>
      </c>
      <c r="BY46" s="414">
        <f t="shared" si="11"/>
        <v>0</v>
      </c>
      <c r="BZ46" s="414">
        <f t="shared" si="11"/>
        <v>0</v>
      </c>
      <c r="CA46" s="414">
        <f t="shared" si="11"/>
        <v>0</v>
      </c>
      <c r="CB46" s="414">
        <f t="shared" si="11"/>
        <v>82285.38999999996</v>
      </c>
      <c r="CC46" s="414">
        <f aca="true" t="shared" si="12" ref="CC46:CH46">AP46-C46</f>
        <v>24882.899999999994</v>
      </c>
      <c r="CD46" s="414">
        <f t="shared" si="12"/>
        <v>0</v>
      </c>
      <c r="CE46" s="414">
        <f t="shared" si="12"/>
        <v>0</v>
      </c>
      <c r="CF46" s="414">
        <f t="shared" si="12"/>
        <v>0</v>
      </c>
      <c r="CG46" s="414">
        <f t="shared" si="12"/>
        <v>0</v>
      </c>
      <c r="CH46" s="414">
        <f t="shared" si="12"/>
        <v>9740</v>
      </c>
      <c r="CI46" s="414">
        <v>0</v>
      </c>
      <c r="CJ46" s="414">
        <f aca="true" t="shared" si="13" ref="CJ46:CO46">AW46-J46</f>
        <v>1170</v>
      </c>
      <c r="CK46" s="414">
        <f t="shared" si="13"/>
        <v>0</v>
      </c>
      <c r="CL46" s="414">
        <f t="shared" si="13"/>
        <v>0</v>
      </c>
      <c r="CM46" s="414">
        <f t="shared" si="13"/>
        <v>0</v>
      </c>
      <c r="CN46" s="414">
        <f t="shared" si="13"/>
        <v>0</v>
      </c>
      <c r="CO46" s="414">
        <f t="shared" si="13"/>
        <v>103353.54999999999</v>
      </c>
    </row>
    <row r="47" spans="1:93" ht="12.75">
      <c r="A47" s="277"/>
      <c r="B47" s="277" t="s">
        <v>11</v>
      </c>
      <c r="C47" s="415">
        <f>C45+C46</f>
        <v>53006108.36</v>
      </c>
      <c r="D47" s="415">
        <f aca="true" t="shared" si="14" ref="D47:N47">D45+D46</f>
        <v>35524.21</v>
      </c>
      <c r="E47" s="415">
        <f t="shared" si="14"/>
        <v>1586268.3900000001</v>
      </c>
      <c r="F47" s="415">
        <f t="shared" si="14"/>
        <v>8805751.549999999</v>
      </c>
      <c r="G47" s="415">
        <f t="shared" si="14"/>
        <v>1287721.1600000001</v>
      </c>
      <c r="H47" s="415">
        <f t="shared" si="14"/>
        <v>148467.39</v>
      </c>
      <c r="I47" s="415">
        <f t="shared" si="14"/>
        <v>60411.4</v>
      </c>
      <c r="J47" s="415">
        <f t="shared" si="14"/>
        <v>7996669.24</v>
      </c>
      <c r="K47" s="415">
        <f t="shared" si="14"/>
        <v>1603858.6099999999</v>
      </c>
      <c r="L47" s="415">
        <f t="shared" si="14"/>
        <v>57629.07</v>
      </c>
      <c r="M47" s="415">
        <f t="shared" si="14"/>
        <v>728666.93</v>
      </c>
      <c r="N47" s="415">
        <f t="shared" si="14"/>
        <v>2375771.3099999996</v>
      </c>
      <c r="O47" s="239">
        <f>O45+O46</f>
        <v>81255295.12</v>
      </c>
      <c r="P47" s="397">
        <f>P45+P46</f>
        <v>158205.95</v>
      </c>
      <c r="Q47" s="397">
        <f aca="true" t="shared" si="15" ref="Q47:AA47">Q45+Q46</f>
        <v>0</v>
      </c>
      <c r="R47" s="397">
        <f t="shared" si="15"/>
        <v>0</v>
      </c>
      <c r="S47" s="397">
        <f t="shared" si="15"/>
        <v>0</v>
      </c>
      <c r="T47" s="397">
        <f t="shared" si="15"/>
        <v>0</v>
      </c>
      <c r="U47" s="397">
        <f t="shared" si="15"/>
        <v>18478.18</v>
      </c>
      <c r="V47" s="397">
        <f t="shared" si="15"/>
        <v>0</v>
      </c>
      <c r="W47" s="397">
        <f t="shared" si="15"/>
        <v>59502.7</v>
      </c>
      <c r="X47" s="397">
        <f t="shared" si="15"/>
        <v>10704.77</v>
      </c>
      <c r="Y47" s="397">
        <f t="shared" si="15"/>
        <v>15237.28</v>
      </c>
      <c r="Z47" s="397">
        <f t="shared" si="15"/>
        <v>0</v>
      </c>
      <c r="AA47" s="397">
        <f t="shared" si="15"/>
        <v>0</v>
      </c>
      <c r="AB47" s="239">
        <f>SUM(AB45:AB46)</f>
        <v>32320747.34</v>
      </c>
      <c r="AC47" s="397">
        <f>AC45+AC46</f>
        <v>21781.190000000002</v>
      </c>
      <c r="AD47" s="397">
        <f aca="true" t="shared" si="16" ref="AD47:AN47">AD45+AD46</f>
        <v>0</v>
      </c>
      <c r="AE47" s="397">
        <f t="shared" si="16"/>
        <v>0</v>
      </c>
      <c r="AF47" s="397">
        <f t="shared" si="16"/>
        <v>0</v>
      </c>
      <c r="AG47" s="397">
        <f t="shared" si="16"/>
        <v>0</v>
      </c>
      <c r="AH47" s="397">
        <f t="shared" si="16"/>
        <v>-9740</v>
      </c>
      <c r="AI47" s="397">
        <f t="shared" si="16"/>
        <v>0</v>
      </c>
      <c r="AJ47" s="397">
        <f t="shared" si="16"/>
        <v>25013.680000000008</v>
      </c>
      <c r="AK47" s="397">
        <f t="shared" si="16"/>
        <v>0</v>
      </c>
      <c r="AL47" s="397">
        <f t="shared" si="16"/>
        <v>0</v>
      </c>
      <c r="AM47" s="397">
        <f t="shared" si="16"/>
        <v>0</v>
      </c>
      <c r="AN47" s="397">
        <f t="shared" si="16"/>
        <v>0</v>
      </c>
      <c r="AO47" s="239">
        <f>SUM(AO45:AO46)</f>
        <v>48934547.78</v>
      </c>
      <c r="AP47" s="415">
        <f>AP46+AP45</f>
        <v>204870.04</v>
      </c>
      <c r="AQ47" s="415">
        <f aca="true" t="shared" si="17" ref="AQ47:BA47">AQ46+AQ45</f>
        <v>0</v>
      </c>
      <c r="AR47" s="415">
        <f t="shared" si="17"/>
        <v>0</v>
      </c>
      <c r="AS47" s="415">
        <f t="shared" si="17"/>
        <v>0</v>
      </c>
      <c r="AT47" s="415">
        <f t="shared" si="17"/>
        <v>0</v>
      </c>
      <c r="AU47" s="415">
        <f t="shared" si="17"/>
        <v>18478.18</v>
      </c>
      <c r="AV47" s="415">
        <f t="shared" si="17"/>
        <v>0</v>
      </c>
      <c r="AW47" s="415">
        <f t="shared" si="17"/>
        <v>85686.38</v>
      </c>
      <c r="AX47" s="415">
        <f t="shared" si="17"/>
        <v>10704.77</v>
      </c>
      <c r="AY47" s="415">
        <f t="shared" si="17"/>
        <v>15237.28</v>
      </c>
      <c r="AZ47" s="415">
        <f t="shared" si="17"/>
        <v>0</v>
      </c>
      <c r="BA47" s="415">
        <f t="shared" si="17"/>
        <v>0</v>
      </c>
      <c r="BB47" s="239">
        <f>BB45+BB46</f>
        <v>83955983.71000002</v>
      </c>
      <c r="BC47" s="397">
        <f>BC46+BC45</f>
        <v>158205.95</v>
      </c>
      <c r="BD47" s="397">
        <f aca="true" t="shared" si="18" ref="BD47:BN47">BD46+BD45</f>
        <v>0</v>
      </c>
      <c r="BE47" s="397">
        <f t="shared" si="18"/>
        <v>0</v>
      </c>
      <c r="BF47" s="397">
        <f t="shared" si="18"/>
        <v>0</v>
      </c>
      <c r="BG47" s="397">
        <f t="shared" si="18"/>
        <v>0</v>
      </c>
      <c r="BH47" s="397">
        <f t="shared" si="18"/>
        <v>18478.18</v>
      </c>
      <c r="BI47" s="397">
        <f t="shared" si="18"/>
        <v>0</v>
      </c>
      <c r="BJ47" s="397">
        <f t="shared" si="18"/>
        <v>59502.7</v>
      </c>
      <c r="BK47" s="397">
        <f t="shared" si="18"/>
        <v>10704.77</v>
      </c>
      <c r="BL47" s="397">
        <f t="shared" si="18"/>
        <v>15237.28</v>
      </c>
      <c r="BM47" s="397">
        <f t="shared" si="18"/>
        <v>0</v>
      </c>
      <c r="BN47" s="397">
        <f t="shared" si="18"/>
        <v>0</v>
      </c>
      <c r="BO47" s="239">
        <f>BO46+BO45</f>
        <v>35489402.46</v>
      </c>
      <c r="BP47" s="397">
        <f>BP46+BP45</f>
        <v>46664.09</v>
      </c>
      <c r="BQ47" s="397">
        <f aca="true" t="shared" si="19" ref="BQ47:CA47">BQ46+BQ45</f>
        <v>0</v>
      </c>
      <c r="BR47" s="397">
        <f t="shared" si="19"/>
        <v>0</v>
      </c>
      <c r="BS47" s="397">
        <f t="shared" si="19"/>
        <v>0</v>
      </c>
      <c r="BT47" s="397">
        <f t="shared" si="19"/>
        <v>0</v>
      </c>
      <c r="BU47" s="397">
        <f t="shared" si="19"/>
        <v>0</v>
      </c>
      <c r="BV47" s="397">
        <f t="shared" si="19"/>
        <v>0</v>
      </c>
      <c r="BW47" s="397">
        <f t="shared" si="19"/>
        <v>26183.680000000008</v>
      </c>
      <c r="BX47" s="397">
        <f t="shared" si="19"/>
        <v>0</v>
      </c>
      <c r="BY47" s="397">
        <f t="shared" si="19"/>
        <v>0</v>
      </c>
      <c r="BZ47" s="397">
        <f t="shared" si="19"/>
        <v>0</v>
      </c>
      <c r="CA47" s="397">
        <f t="shared" si="19"/>
        <v>0</v>
      </c>
      <c r="CB47" s="239">
        <f>CB46+CB45</f>
        <v>48466581.249999985</v>
      </c>
      <c r="CC47" s="397">
        <f>CC46+CC45</f>
        <v>24882.899999999994</v>
      </c>
      <c r="CD47" s="397">
        <f aca="true" t="shared" si="20" ref="CD47:CM47">CD46+CD45</f>
        <v>0</v>
      </c>
      <c r="CE47" s="397">
        <f t="shared" si="20"/>
        <v>0</v>
      </c>
      <c r="CF47" s="397">
        <f t="shared" si="20"/>
        <v>0</v>
      </c>
      <c r="CG47" s="397">
        <f t="shared" si="20"/>
        <v>0</v>
      </c>
      <c r="CH47" s="397">
        <f t="shared" si="20"/>
        <v>9740</v>
      </c>
      <c r="CI47" s="397">
        <f t="shared" si="20"/>
        <v>0</v>
      </c>
      <c r="CJ47" s="397">
        <f t="shared" si="20"/>
        <v>1170</v>
      </c>
      <c r="CK47" s="397">
        <f t="shared" si="20"/>
        <v>0</v>
      </c>
      <c r="CL47" s="397">
        <f t="shared" si="20"/>
        <v>0</v>
      </c>
      <c r="CM47" s="397">
        <f t="shared" si="20"/>
        <v>0</v>
      </c>
      <c r="CN47" s="397">
        <f>CN46+CN45</f>
        <v>0</v>
      </c>
      <c r="CO47" s="239">
        <f>CO45+CO46</f>
        <v>2700688.5899999975</v>
      </c>
    </row>
    <row r="48" spans="1:93" ht="12.75">
      <c r="A48" s="266" t="s">
        <v>40</v>
      </c>
      <c r="B48" s="267" t="s">
        <v>42</v>
      </c>
      <c r="C48" s="416">
        <v>1906501.39</v>
      </c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7">
        <v>1906501.39</v>
      </c>
      <c r="P48" s="414">
        <v>0</v>
      </c>
      <c r="Q48" s="414"/>
      <c r="R48" s="414"/>
      <c r="S48" s="414"/>
      <c r="T48" s="414"/>
      <c r="U48" s="414"/>
      <c r="V48" s="414"/>
      <c r="W48" s="414"/>
      <c r="X48" s="414">
        <v>0</v>
      </c>
      <c r="Y48" s="414"/>
      <c r="Z48" s="414"/>
      <c r="AA48" s="414"/>
      <c r="AB48" s="417">
        <f>SUM(P48:AA48)</f>
        <v>0</v>
      </c>
      <c r="AC48" s="414">
        <f aca="true" t="shared" si="21" ref="AC48:AN48">C48-P48</f>
        <v>1906501.39</v>
      </c>
      <c r="AD48" s="414">
        <f t="shared" si="21"/>
        <v>0</v>
      </c>
      <c r="AE48" s="414">
        <f t="shared" si="21"/>
        <v>0</v>
      </c>
      <c r="AF48" s="414">
        <f t="shared" si="21"/>
        <v>0</v>
      </c>
      <c r="AG48" s="414">
        <f t="shared" si="21"/>
        <v>0</v>
      </c>
      <c r="AH48" s="414">
        <f t="shared" si="21"/>
        <v>0</v>
      </c>
      <c r="AI48" s="414">
        <f t="shared" si="21"/>
        <v>0</v>
      </c>
      <c r="AJ48" s="414">
        <f t="shared" si="21"/>
        <v>0</v>
      </c>
      <c r="AK48" s="414">
        <f t="shared" si="21"/>
        <v>0</v>
      </c>
      <c r="AL48" s="414">
        <f t="shared" si="21"/>
        <v>0</v>
      </c>
      <c r="AM48" s="414">
        <f t="shared" si="21"/>
        <v>0</v>
      </c>
      <c r="AN48" s="414">
        <f t="shared" si="21"/>
        <v>0</v>
      </c>
      <c r="AO48" s="417">
        <f>O48-AB48</f>
        <v>1906501.39</v>
      </c>
      <c r="AP48" s="418">
        <v>1906501.39</v>
      </c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7">
        <v>1906501.39</v>
      </c>
      <c r="BC48" s="414">
        <v>0</v>
      </c>
      <c r="BD48" s="414"/>
      <c r="BE48" s="414"/>
      <c r="BF48" s="414"/>
      <c r="BG48" s="414"/>
      <c r="BH48" s="414"/>
      <c r="BI48" s="414"/>
      <c r="BJ48" s="414"/>
      <c r="BK48" s="414">
        <v>0</v>
      </c>
      <c r="BL48" s="414"/>
      <c r="BM48" s="414"/>
      <c r="BN48" s="414"/>
      <c r="BO48" s="417">
        <f>SUM(BC48:BN48)</f>
        <v>0</v>
      </c>
      <c r="BP48" s="414">
        <f aca="true" t="shared" si="22" ref="BP48:BU48">AP48-BC48</f>
        <v>1906501.39</v>
      </c>
      <c r="BQ48" s="414">
        <f t="shared" si="22"/>
        <v>0</v>
      </c>
      <c r="BR48" s="414">
        <f t="shared" si="22"/>
        <v>0</v>
      </c>
      <c r="BS48" s="414">
        <f t="shared" si="22"/>
        <v>0</v>
      </c>
      <c r="BT48" s="414">
        <f t="shared" si="22"/>
        <v>0</v>
      </c>
      <c r="BU48" s="414">
        <f t="shared" si="22"/>
        <v>0</v>
      </c>
      <c r="BV48" s="414"/>
      <c r="BW48" s="414">
        <f aca="true" t="shared" si="23" ref="BW48:CB48">AW48-BJ48</f>
        <v>0</v>
      </c>
      <c r="BX48" s="414">
        <f t="shared" si="23"/>
        <v>0</v>
      </c>
      <c r="BY48" s="414">
        <f t="shared" si="23"/>
        <v>0</v>
      </c>
      <c r="BZ48" s="414">
        <f t="shared" si="23"/>
        <v>0</v>
      </c>
      <c r="CA48" s="414">
        <f t="shared" si="23"/>
        <v>0</v>
      </c>
      <c r="CB48" s="417">
        <f t="shared" si="23"/>
        <v>1906501.39</v>
      </c>
      <c r="CC48" s="414">
        <f aca="true" t="shared" si="24" ref="CC48:CH48">C48-AP48</f>
        <v>0</v>
      </c>
      <c r="CD48" s="414">
        <f t="shared" si="24"/>
        <v>0</v>
      </c>
      <c r="CE48" s="414">
        <f t="shared" si="24"/>
        <v>0</v>
      </c>
      <c r="CF48" s="414">
        <f t="shared" si="24"/>
        <v>0</v>
      </c>
      <c r="CG48" s="414">
        <f t="shared" si="24"/>
        <v>0</v>
      </c>
      <c r="CH48" s="414">
        <f t="shared" si="24"/>
        <v>0</v>
      </c>
      <c r="CI48" s="414">
        <v>0</v>
      </c>
      <c r="CJ48" s="414">
        <f>J48-AW48</f>
        <v>0</v>
      </c>
      <c r="CK48" s="414">
        <f>K48-AX48</f>
        <v>0</v>
      </c>
      <c r="CL48" s="414">
        <f>L48-AY48</f>
        <v>0</v>
      </c>
      <c r="CM48" s="414">
        <f>M48-AZ48</f>
        <v>0</v>
      </c>
      <c r="CN48" s="414">
        <f>N48-BA48</f>
        <v>0</v>
      </c>
      <c r="CO48" s="417">
        <f>BB48-O48</f>
        <v>0</v>
      </c>
    </row>
    <row r="49" spans="1:93" ht="12.75">
      <c r="A49" s="244"/>
      <c r="B49" s="273" t="s">
        <v>41</v>
      </c>
      <c r="C49" s="419">
        <f>C47+C48</f>
        <v>54912609.75</v>
      </c>
      <c r="D49" s="419">
        <f aca="true" t="shared" si="25" ref="D49:N49">D47+D48</f>
        <v>35524.21</v>
      </c>
      <c r="E49" s="419">
        <f t="shared" si="25"/>
        <v>1586268.3900000001</v>
      </c>
      <c r="F49" s="419">
        <f t="shared" si="25"/>
        <v>8805751.549999999</v>
      </c>
      <c r="G49" s="419">
        <f t="shared" si="25"/>
        <v>1287721.1600000001</v>
      </c>
      <c r="H49" s="419">
        <f t="shared" si="25"/>
        <v>148467.39</v>
      </c>
      <c r="I49" s="419">
        <f t="shared" si="25"/>
        <v>60411.4</v>
      </c>
      <c r="J49" s="419">
        <f t="shared" si="25"/>
        <v>7996669.24</v>
      </c>
      <c r="K49" s="419">
        <f t="shared" si="25"/>
        <v>1603858.6099999999</v>
      </c>
      <c r="L49" s="419">
        <f t="shared" si="25"/>
        <v>57629.07</v>
      </c>
      <c r="M49" s="419">
        <f t="shared" si="25"/>
        <v>728666.93</v>
      </c>
      <c r="N49" s="419">
        <f t="shared" si="25"/>
        <v>2375771.3099999996</v>
      </c>
      <c r="O49" s="245">
        <f>O47+O48</f>
        <v>83161796.51</v>
      </c>
      <c r="P49" s="398">
        <f>P47+P48</f>
        <v>158205.95</v>
      </c>
      <c r="Q49" s="398">
        <f aca="true" t="shared" si="26" ref="Q49:AA49">Q47+Q48</f>
        <v>0</v>
      </c>
      <c r="R49" s="398">
        <f t="shared" si="26"/>
        <v>0</v>
      </c>
      <c r="S49" s="398">
        <f t="shared" si="26"/>
        <v>0</v>
      </c>
      <c r="T49" s="398">
        <f t="shared" si="26"/>
        <v>0</v>
      </c>
      <c r="U49" s="398">
        <f t="shared" si="26"/>
        <v>18478.18</v>
      </c>
      <c r="V49" s="398">
        <f t="shared" si="26"/>
        <v>0</v>
      </c>
      <c r="W49" s="398">
        <f t="shared" si="26"/>
        <v>59502.7</v>
      </c>
      <c r="X49" s="398">
        <f t="shared" si="26"/>
        <v>10704.77</v>
      </c>
      <c r="Y49" s="398">
        <f t="shared" si="26"/>
        <v>15237.28</v>
      </c>
      <c r="Z49" s="398">
        <f t="shared" si="26"/>
        <v>0</v>
      </c>
      <c r="AA49" s="398">
        <f t="shared" si="26"/>
        <v>0</v>
      </c>
      <c r="AB49" s="245">
        <f>AB47+AB48</f>
        <v>32320747.34</v>
      </c>
      <c r="AC49" s="398">
        <f>AC47+AC48</f>
        <v>1928282.5799999998</v>
      </c>
      <c r="AD49" s="398">
        <f aca="true" t="shared" si="27" ref="AD49:AN49">AD47+AD48</f>
        <v>0</v>
      </c>
      <c r="AE49" s="398">
        <f t="shared" si="27"/>
        <v>0</v>
      </c>
      <c r="AF49" s="398">
        <f t="shared" si="27"/>
        <v>0</v>
      </c>
      <c r="AG49" s="398">
        <f t="shared" si="27"/>
        <v>0</v>
      </c>
      <c r="AH49" s="398">
        <f t="shared" si="27"/>
        <v>-9740</v>
      </c>
      <c r="AI49" s="398">
        <f t="shared" si="27"/>
        <v>0</v>
      </c>
      <c r="AJ49" s="398">
        <f t="shared" si="27"/>
        <v>25013.680000000008</v>
      </c>
      <c r="AK49" s="398">
        <f t="shared" si="27"/>
        <v>0</v>
      </c>
      <c r="AL49" s="398">
        <f t="shared" si="27"/>
        <v>0</v>
      </c>
      <c r="AM49" s="398">
        <f t="shared" si="27"/>
        <v>0</v>
      </c>
      <c r="AN49" s="398">
        <f t="shared" si="27"/>
        <v>0</v>
      </c>
      <c r="AO49" s="245">
        <f>AO47+AO48</f>
        <v>50841049.17</v>
      </c>
      <c r="AP49" s="419">
        <f>AP47+AP48</f>
        <v>2111371.4299999997</v>
      </c>
      <c r="AQ49" s="419">
        <f aca="true" t="shared" si="28" ref="AQ49:BA49">AQ47+AQ48</f>
        <v>0</v>
      </c>
      <c r="AR49" s="419">
        <f t="shared" si="28"/>
        <v>0</v>
      </c>
      <c r="AS49" s="419">
        <f t="shared" si="28"/>
        <v>0</v>
      </c>
      <c r="AT49" s="419">
        <f t="shared" si="28"/>
        <v>0</v>
      </c>
      <c r="AU49" s="419">
        <f t="shared" si="28"/>
        <v>18478.18</v>
      </c>
      <c r="AV49" s="419">
        <f t="shared" si="28"/>
        <v>0</v>
      </c>
      <c r="AW49" s="419">
        <f t="shared" si="28"/>
        <v>85686.38</v>
      </c>
      <c r="AX49" s="419">
        <f t="shared" si="28"/>
        <v>10704.77</v>
      </c>
      <c r="AY49" s="419">
        <f t="shared" si="28"/>
        <v>15237.28</v>
      </c>
      <c r="AZ49" s="419">
        <f t="shared" si="28"/>
        <v>0</v>
      </c>
      <c r="BA49" s="419">
        <f t="shared" si="28"/>
        <v>0</v>
      </c>
      <c r="BB49" s="245">
        <f>BB47+BB48</f>
        <v>85862485.10000002</v>
      </c>
      <c r="BC49" s="398">
        <f>BC48+BC47</f>
        <v>158205.95</v>
      </c>
      <c r="BD49" s="398">
        <f aca="true" t="shared" si="29" ref="BD49:BN49">BD48+BD47</f>
        <v>0</v>
      </c>
      <c r="BE49" s="398">
        <f t="shared" si="29"/>
        <v>0</v>
      </c>
      <c r="BF49" s="398">
        <f t="shared" si="29"/>
        <v>0</v>
      </c>
      <c r="BG49" s="398">
        <f t="shared" si="29"/>
        <v>0</v>
      </c>
      <c r="BH49" s="398">
        <f t="shared" si="29"/>
        <v>18478.18</v>
      </c>
      <c r="BI49" s="398">
        <f t="shared" si="29"/>
        <v>0</v>
      </c>
      <c r="BJ49" s="398">
        <f t="shared" si="29"/>
        <v>59502.7</v>
      </c>
      <c r="BK49" s="398">
        <f t="shared" si="29"/>
        <v>10704.77</v>
      </c>
      <c r="BL49" s="398">
        <f t="shared" si="29"/>
        <v>15237.28</v>
      </c>
      <c r="BM49" s="398">
        <f t="shared" si="29"/>
        <v>0</v>
      </c>
      <c r="BN49" s="398">
        <f t="shared" si="29"/>
        <v>0</v>
      </c>
      <c r="BO49" s="245">
        <f>BO48+BO47</f>
        <v>35489402.46</v>
      </c>
      <c r="BP49" s="398">
        <f>BP48+BP47</f>
        <v>1953165.48</v>
      </c>
      <c r="BQ49" s="398">
        <f aca="true" t="shared" si="30" ref="BQ49:CA49">BQ48+BQ47</f>
        <v>0</v>
      </c>
      <c r="BR49" s="398">
        <f t="shared" si="30"/>
        <v>0</v>
      </c>
      <c r="BS49" s="398">
        <f t="shared" si="30"/>
        <v>0</v>
      </c>
      <c r="BT49" s="398">
        <f t="shared" si="30"/>
        <v>0</v>
      </c>
      <c r="BU49" s="398">
        <f t="shared" si="30"/>
        <v>0</v>
      </c>
      <c r="BV49" s="398">
        <f t="shared" si="30"/>
        <v>0</v>
      </c>
      <c r="BW49" s="398">
        <f t="shared" si="30"/>
        <v>26183.680000000008</v>
      </c>
      <c r="BX49" s="398">
        <f t="shared" si="30"/>
        <v>0</v>
      </c>
      <c r="BY49" s="398">
        <f t="shared" si="30"/>
        <v>0</v>
      </c>
      <c r="BZ49" s="398">
        <f t="shared" si="30"/>
        <v>0</v>
      </c>
      <c r="CA49" s="398">
        <f t="shared" si="30"/>
        <v>0</v>
      </c>
      <c r="CB49" s="245">
        <f>CB48+CB47</f>
        <v>50373082.639999986</v>
      </c>
      <c r="CC49" s="398">
        <f>CC48+CC47</f>
        <v>24882.899999999994</v>
      </c>
      <c r="CD49" s="398">
        <f aca="true" t="shared" si="31" ref="CD49:CN49">CD48+CD47</f>
        <v>0</v>
      </c>
      <c r="CE49" s="398">
        <f t="shared" si="31"/>
        <v>0</v>
      </c>
      <c r="CF49" s="398">
        <f t="shared" si="31"/>
        <v>0</v>
      </c>
      <c r="CG49" s="398">
        <f t="shared" si="31"/>
        <v>0</v>
      </c>
      <c r="CH49" s="398">
        <f t="shared" si="31"/>
        <v>9740</v>
      </c>
      <c r="CI49" s="398">
        <f t="shared" si="31"/>
        <v>0</v>
      </c>
      <c r="CJ49" s="398">
        <f t="shared" si="31"/>
        <v>1170</v>
      </c>
      <c r="CK49" s="398">
        <f t="shared" si="31"/>
        <v>0</v>
      </c>
      <c r="CL49" s="398">
        <f t="shared" si="31"/>
        <v>0</v>
      </c>
      <c r="CM49" s="398">
        <f t="shared" si="31"/>
        <v>0</v>
      </c>
      <c r="CN49" s="398">
        <f t="shared" si="31"/>
        <v>0</v>
      </c>
      <c r="CO49" s="245">
        <f>CO47+CO48</f>
        <v>2700688.5899999975</v>
      </c>
    </row>
  </sheetData>
  <sheetProtection/>
  <mergeCells count="10">
    <mergeCell ref="A2:CO2"/>
    <mergeCell ref="A5:A6"/>
    <mergeCell ref="B5:B6"/>
    <mergeCell ref="C5:O5"/>
    <mergeCell ref="P5:AB5"/>
    <mergeCell ref="AC5:AO5"/>
    <mergeCell ref="AP5:BB5"/>
    <mergeCell ref="BC5:BO5"/>
    <mergeCell ref="BP5:CB5"/>
    <mergeCell ref="CC5:CO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7">
      <selection activeCell="K50" sqref="K50"/>
    </sheetView>
  </sheetViews>
  <sheetFormatPr defaultColWidth="9.140625" defaultRowHeight="12.75"/>
  <cols>
    <col min="2" max="2" width="30.28125" style="0" customWidth="1"/>
    <col min="3" max="3" width="15.421875" style="0" customWidth="1"/>
    <col min="4" max="4" width="15.57421875" style="0" customWidth="1"/>
    <col min="5" max="6" width="14.421875" style="0" customWidth="1"/>
    <col min="7" max="7" width="13.140625" style="0" customWidth="1"/>
    <col min="8" max="8" width="16.57421875" style="0" customWidth="1"/>
  </cols>
  <sheetData>
    <row r="1" ht="12.75">
      <c r="H1" s="184" t="s">
        <v>247</v>
      </c>
    </row>
    <row r="3" spans="1:8" ht="45" customHeight="1">
      <c r="A3" s="508" t="s">
        <v>339</v>
      </c>
      <c r="B3" s="593"/>
      <c r="C3" s="593"/>
      <c r="D3" s="593"/>
      <c r="E3" s="593"/>
      <c r="F3" s="593"/>
      <c r="G3" s="593"/>
      <c r="H3" s="593"/>
    </row>
    <row r="4" spans="1:8" ht="12.75">
      <c r="A4" s="39"/>
      <c r="B4" s="39"/>
      <c r="C4" s="39"/>
      <c r="D4" s="39"/>
      <c r="E4" s="39"/>
      <c r="F4" s="39"/>
      <c r="G4" s="39"/>
      <c r="H4" s="39"/>
    </row>
    <row r="5" spans="1:8" ht="22.5" customHeight="1">
      <c r="A5" s="594" t="s">
        <v>0</v>
      </c>
      <c r="B5" s="539" t="s">
        <v>121</v>
      </c>
      <c r="C5" s="540" t="s">
        <v>274</v>
      </c>
      <c r="D5" s="540"/>
      <c r="E5" s="540" t="s">
        <v>292</v>
      </c>
      <c r="F5" s="540"/>
      <c r="G5" s="539" t="s">
        <v>305</v>
      </c>
      <c r="H5" s="541"/>
    </row>
    <row r="6" spans="1:8" ht="51">
      <c r="A6" s="595"/>
      <c r="B6" s="541"/>
      <c r="C6" s="420" t="s">
        <v>248</v>
      </c>
      <c r="D6" s="420" t="s">
        <v>123</v>
      </c>
      <c r="E6" s="300" t="s">
        <v>249</v>
      </c>
      <c r="F6" s="300" t="s">
        <v>123</v>
      </c>
      <c r="G6" s="300" t="s">
        <v>250</v>
      </c>
      <c r="H6" s="300" t="s">
        <v>251</v>
      </c>
    </row>
    <row r="7" spans="1:8" ht="12.75">
      <c r="A7" s="421" t="s">
        <v>124</v>
      </c>
      <c r="B7" s="127" t="s">
        <v>125</v>
      </c>
      <c r="C7" s="46">
        <v>215161</v>
      </c>
      <c r="D7" s="302">
        <v>1560298.16</v>
      </c>
      <c r="E7" s="46">
        <v>214628</v>
      </c>
      <c r="F7" s="302">
        <v>1581900.16</v>
      </c>
      <c r="G7" s="47">
        <f>E7-C7</f>
        <v>-533</v>
      </c>
      <c r="H7" s="320">
        <f>F7-D7</f>
        <v>21602</v>
      </c>
    </row>
    <row r="8" spans="1:8" ht="12.75">
      <c r="A8" s="421" t="s">
        <v>126</v>
      </c>
      <c r="B8" s="127" t="s">
        <v>127</v>
      </c>
      <c r="C8" s="46">
        <v>13416</v>
      </c>
      <c r="D8" s="302">
        <v>133694</v>
      </c>
      <c r="E8" s="46">
        <v>13416</v>
      </c>
      <c r="F8" s="302">
        <v>133694</v>
      </c>
      <c r="G8" s="47">
        <f aca="true" t="shared" si="0" ref="G8:H21">E8-C8</f>
        <v>0</v>
      </c>
      <c r="H8" s="320">
        <f t="shared" si="0"/>
        <v>0</v>
      </c>
    </row>
    <row r="9" spans="1:8" ht="12.75">
      <c r="A9" s="421" t="s">
        <v>128</v>
      </c>
      <c r="B9" s="127" t="s">
        <v>129</v>
      </c>
      <c r="C9" s="46">
        <v>97728</v>
      </c>
      <c r="D9" s="302">
        <v>1065273.6</v>
      </c>
      <c r="E9" s="46">
        <v>88682</v>
      </c>
      <c r="F9" s="302">
        <v>1063157.6</v>
      </c>
      <c r="G9" s="47">
        <f t="shared" si="0"/>
        <v>-9046</v>
      </c>
      <c r="H9" s="320">
        <f t="shared" si="0"/>
        <v>-2116</v>
      </c>
    </row>
    <row r="10" spans="1:8" ht="12.75">
      <c r="A10" s="421" t="s">
        <v>55</v>
      </c>
      <c r="B10" s="127" t="s">
        <v>130</v>
      </c>
      <c r="C10" s="46">
        <v>75954</v>
      </c>
      <c r="D10" s="302">
        <v>891350</v>
      </c>
      <c r="E10" s="46">
        <v>75941</v>
      </c>
      <c r="F10" s="302">
        <v>891116</v>
      </c>
      <c r="G10" s="47">
        <f t="shared" si="0"/>
        <v>-13</v>
      </c>
      <c r="H10" s="320">
        <f t="shared" si="0"/>
        <v>-234</v>
      </c>
    </row>
    <row r="11" spans="1:8" ht="12.75">
      <c r="A11" s="421" t="s">
        <v>33</v>
      </c>
      <c r="B11" s="127" t="s">
        <v>131</v>
      </c>
      <c r="C11" s="46">
        <v>113267</v>
      </c>
      <c r="D11" s="302">
        <v>298838.57</v>
      </c>
      <c r="E11" s="46">
        <v>113267</v>
      </c>
      <c r="F11" s="302">
        <v>298838.57</v>
      </c>
      <c r="G11" s="47">
        <f t="shared" si="0"/>
        <v>0</v>
      </c>
      <c r="H11" s="320">
        <f t="shared" si="0"/>
        <v>0</v>
      </c>
    </row>
    <row r="12" spans="1:8" ht="12.75">
      <c r="A12" s="421" t="s">
        <v>132</v>
      </c>
      <c r="B12" s="127" t="s">
        <v>133</v>
      </c>
      <c r="C12" s="46">
        <v>99145</v>
      </c>
      <c r="D12" s="302">
        <v>911344.71</v>
      </c>
      <c r="E12" s="46">
        <v>99145</v>
      </c>
      <c r="F12" s="302">
        <v>911344.71</v>
      </c>
      <c r="G12" s="47">
        <f t="shared" si="0"/>
        <v>0</v>
      </c>
      <c r="H12" s="320">
        <f t="shared" si="0"/>
        <v>0</v>
      </c>
    </row>
    <row r="13" spans="1:8" ht="12.75">
      <c r="A13" s="421" t="s">
        <v>134</v>
      </c>
      <c r="B13" s="127" t="s">
        <v>135</v>
      </c>
      <c r="C13" s="46">
        <v>71751</v>
      </c>
      <c r="D13" s="302">
        <v>1115581.4</v>
      </c>
      <c r="E13" s="46">
        <v>71687</v>
      </c>
      <c r="F13" s="302">
        <v>1115354.84</v>
      </c>
      <c r="G13" s="47">
        <f t="shared" si="0"/>
        <v>-64</v>
      </c>
      <c r="H13" s="320">
        <f t="shared" si="0"/>
        <v>-226.55999999982305</v>
      </c>
    </row>
    <row r="14" spans="1:8" ht="12.75">
      <c r="A14" s="421" t="s">
        <v>136</v>
      </c>
      <c r="B14" s="127" t="s">
        <v>137</v>
      </c>
      <c r="C14" s="46">
        <v>27491</v>
      </c>
      <c r="D14" s="302">
        <v>204710</v>
      </c>
      <c r="E14" s="46">
        <v>27491</v>
      </c>
      <c r="F14" s="302">
        <v>204710</v>
      </c>
      <c r="G14" s="47">
        <f t="shared" si="0"/>
        <v>0</v>
      </c>
      <c r="H14" s="320">
        <f t="shared" si="0"/>
        <v>0</v>
      </c>
    </row>
    <row r="15" spans="1:8" ht="12.75">
      <c r="A15" s="421" t="s">
        <v>138</v>
      </c>
      <c r="B15" s="127" t="s">
        <v>139</v>
      </c>
      <c r="C15" s="46">
        <v>92491</v>
      </c>
      <c r="D15" s="302">
        <v>1571611.38</v>
      </c>
      <c r="E15" s="46">
        <v>92491</v>
      </c>
      <c r="F15" s="302">
        <v>1571611.38</v>
      </c>
      <c r="G15" s="47">
        <f t="shared" si="0"/>
        <v>0</v>
      </c>
      <c r="H15" s="320">
        <f t="shared" si="0"/>
        <v>0</v>
      </c>
    </row>
    <row r="16" spans="1:8" ht="12.75">
      <c r="A16" s="421" t="s">
        <v>140</v>
      </c>
      <c r="B16" s="127" t="s">
        <v>141</v>
      </c>
      <c r="C16" s="46">
        <v>86928</v>
      </c>
      <c r="D16" s="302">
        <v>830078.37</v>
      </c>
      <c r="E16" s="46">
        <v>89583</v>
      </c>
      <c r="F16" s="302">
        <v>859818.37</v>
      </c>
      <c r="G16" s="47">
        <f t="shared" si="0"/>
        <v>2655</v>
      </c>
      <c r="H16" s="320">
        <f t="shared" si="0"/>
        <v>29740</v>
      </c>
    </row>
    <row r="17" spans="1:8" ht="12.75">
      <c r="A17" s="421" t="s">
        <v>142</v>
      </c>
      <c r="B17" s="127" t="s">
        <v>143</v>
      </c>
      <c r="C17" s="46">
        <v>111742</v>
      </c>
      <c r="D17" s="302">
        <v>1005427</v>
      </c>
      <c r="E17" s="46">
        <v>111742</v>
      </c>
      <c r="F17" s="302">
        <v>1005427</v>
      </c>
      <c r="G17" s="47">
        <f t="shared" si="0"/>
        <v>0</v>
      </c>
      <c r="H17" s="320">
        <f t="shared" si="0"/>
        <v>0</v>
      </c>
    </row>
    <row r="18" spans="1:8" ht="12.75">
      <c r="A18" s="421" t="s">
        <v>144</v>
      </c>
      <c r="B18" s="127" t="s">
        <v>145</v>
      </c>
      <c r="C18" s="46">
        <v>250649</v>
      </c>
      <c r="D18" s="302">
        <v>2262708.2</v>
      </c>
      <c r="E18" s="46">
        <v>254967</v>
      </c>
      <c r="F18" s="302">
        <v>2386986.76</v>
      </c>
      <c r="G18" s="47">
        <f t="shared" si="0"/>
        <v>4318</v>
      </c>
      <c r="H18" s="320">
        <f t="shared" si="0"/>
        <v>124278.55999999959</v>
      </c>
    </row>
    <row r="19" spans="1:8" ht="12.75">
      <c r="A19" s="421" t="s">
        <v>146</v>
      </c>
      <c r="B19" s="127" t="s">
        <v>147</v>
      </c>
      <c r="C19" s="46">
        <v>450</v>
      </c>
      <c r="D19" s="302">
        <v>1800</v>
      </c>
      <c r="E19" s="46">
        <v>450</v>
      </c>
      <c r="F19" s="302">
        <v>1800</v>
      </c>
      <c r="G19" s="47">
        <f t="shared" si="0"/>
        <v>0</v>
      </c>
      <c r="H19" s="320">
        <f t="shared" si="0"/>
        <v>0</v>
      </c>
    </row>
    <row r="20" spans="1:8" ht="12.75">
      <c r="A20" s="421" t="s">
        <v>148</v>
      </c>
      <c r="B20" s="127" t="s">
        <v>149</v>
      </c>
      <c r="C20" s="46">
        <v>72943</v>
      </c>
      <c r="D20" s="302">
        <v>639486.99</v>
      </c>
      <c r="E20" s="46">
        <v>72943</v>
      </c>
      <c r="F20" s="302">
        <v>639486.99</v>
      </c>
      <c r="G20" s="47">
        <f t="shared" si="0"/>
        <v>0</v>
      </c>
      <c r="H20" s="320">
        <f t="shared" si="0"/>
        <v>0</v>
      </c>
    </row>
    <row r="21" spans="1:8" ht="12.75">
      <c r="A21" s="421" t="s">
        <v>150</v>
      </c>
      <c r="B21" s="127" t="s">
        <v>151</v>
      </c>
      <c r="C21" s="46">
        <v>58658</v>
      </c>
      <c r="D21" s="302">
        <v>226464</v>
      </c>
      <c r="E21" s="46">
        <v>58658</v>
      </c>
      <c r="F21" s="302">
        <v>226464</v>
      </c>
      <c r="G21" s="47">
        <f t="shared" si="0"/>
        <v>0</v>
      </c>
      <c r="H21" s="320">
        <f t="shared" si="0"/>
        <v>0</v>
      </c>
    </row>
    <row r="22" spans="1:8" ht="12.75">
      <c r="A22" s="422"/>
      <c r="B22" s="299" t="s">
        <v>252</v>
      </c>
      <c r="C22" s="303">
        <f aca="true" t="shared" si="1" ref="C22:H22">SUM(C7:C21)</f>
        <v>1387774</v>
      </c>
      <c r="D22" s="304">
        <f t="shared" si="1"/>
        <v>12718666.38</v>
      </c>
      <c r="E22" s="303">
        <f>SUM(E7:E21)</f>
        <v>1385091</v>
      </c>
      <c r="F22" s="304">
        <f>SUM(F7:F21)</f>
        <v>12891710.379999999</v>
      </c>
      <c r="G22" s="304">
        <f t="shared" si="1"/>
        <v>-2683</v>
      </c>
      <c r="H22" s="304">
        <f t="shared" si="1"/>
        <v>173043.99999999977</v>
      </c>
    </row>
    <row r="23" spans="1:8" ht="36" customHeight="1">
      <c r="A23" s="423"/>
      <c r="B23" s="300" t="s">
        <v>153</v>
      </c>
      <c r="C23" s="303">
        <v>77521</v>
      </c>
      <c r="D23" s="299" t="s">
        <v>154</v>
      </c>
      <c r="E23" s="303">
        <v>82988</v>
      </c>
      <c r="F23" s="304" t="s">
        <v>154</v>
      </c>
      <c r="G23" s="303">
        <f>E23-C23</f>
        <v>5467</v>
      </c>
      <c r="H23" s="299" t="s">
        <v>154</v>
      </c>
    </row>
    <row r="32" ht="12.75">
      <c r="H32" s="184" t="s">
        <v>253</v>
      </c>
    </row>
    <row r="33" ht="13.5" customHeight="1"/>
    <row r="34" spans="1:8" ht="34.5" customHeight="1">
      <c r="A34" s="596" t="s">
        <v>304</v>
      </c>
      <c r="B34" s="597"/>
      <c r="C34" s="597"/>
      <c r="D34" s="597"/>
      <c r="E34" s="597"/>
      <c r="F34" s="597"/>
      <c r="G34" s="597"/>
      <c r="H34" s="597"/>
    </row>
    <row r="35" spans="1:8" ht="12.75">
      <c r="A35" s="39"/>
      <c r="B35" s="39"/>
      <c r="C35" s="39"/>
      <c r="D35" s="39"/>
      <c r="E35" s="39"/>
      <c r="F35" s="39"/>
      <c r="G35" s="39"/>
      <c r="H35" s="39"/>
    </row>
    <row r="36" spans="1:8" ht="12.75">
      <c r="A36" s="594" t="s">
        <v>0</v>
      </c>
      <c r="B36" s="539" t="s">
        <v>157</v>
      </c>
      <c r="C36" s="540" t="s">
        <v>274</v>
      </c>
      <c r="D36" s="540"/>
      <c r="E36" s="540" t="s">
        <v>292</v>
      </c>
      <c r="F36" s="540"/>
      <c r="G36" s="539" t="s">
        <v>305</v>
      </c>
      <c r="H36" s="541"/>
    </row>
    <row r="37" spans="1:8" ht="51">
      <c r="A37" s="595"/>
      <c r="B37" s="541"/>
      <c r="C37" s="420" t="s">
        <v>248</v>
      </c>
      <c r="D37" s="420" t="s">
        <v>123</v>
      </c>
      <c r="E37" s="300" t="s">
        <v>249</v>
      </c>
      <c r="F37" s="300" t="s">
        <v>123</v>
      </c>
      <c r="G37" s="300" t="s">
        <v>250</v>
      </c>
      <c r="H37" s="300" t="s">
        <v>251</v>
      </c>
    </row>
    <row r="38" spans="1:8" ht="12.75">
      <c r="A38" s="301" t="s">
        <v>138</v>
      </c>
      <c r="B38" s="135" t="s">
        <v>158</v>
      </c>
      <c r="C38" s="46">
        <v>94</v>
      </c>
      <c r="D38" s="302">
        <v>2063.21</v>
      </c>
      <c r="E38" s="46">
        <v>94</v>
      </c>
      <c r="F38" s="302">
        <v>2063.21</v>
      </c>
      <c r="G38" s="47">
        <f>E38-C38</f>
        <v>0</v>
      </c>
      <c r="H38" s="320">
        <f>F38-D38</f>
        <v>0</v>
      </c>
    </row>
    <row r="39" spans="1:8" ht="12.75">
      <c r="A39" s="301" t="s">
        <v>138</v>
      </c>
      <c r="B39" s="135" t="s">
        <v>159</v>
      </c>
      <c r="C39" s="46">
        <v>31976</v>
      </c>
      <c r="D39" s="302">
        <v>776514</v>
      </c>
      <c r="E39" s="46">
        <v>31976</v>
      </c>
      <c r="F39" s="302">
        <v>776514</v>
      </c>
      <c r="G39" s="47">
        <f aca="true" t="shared" si="2" ref="G39:H44">E39-C39</f>
        <v>0</v>
      </c>
      <c r="H39" s="320">
        <f t="shared" si="2"/>
        <v>0</v>
      </c>
    </row>
    <row r="40" spans="1:8" ht="12.75">
      <c r="A40" s="301" t="s">
        <v>138</v>
      </c>
      <c r="B40" s="135" t="s">
        <v>160</v>
      </c>
      <c r="C40" s="46">
        <v>9955</v>
      </c>
      <c r="D40" s="302">
        <v>218700.41</v>
      </c>
      <c r="E40" s="46">
        <v>9955</v>
      </c>
      <c r="F40" s="302">
        <v>218700.41</v>
      </c>
      <c r="G40" s="47">
        <f t="shared" si="2"/>
        <v>0</v>
      </c>
      <c r="H40" s="320">
        <f t="shared" si="2"/>
        <v>0</v>
      </c>
    </row>
    <row r="41" spans="1:8" ht="12.75">
      <c r="A41" s="301" t="s">
        <v>138</v>
      </c>
      <c r="B41" s="135" t="s">
        <v>104</v>
      </c>
      <c r="C41" s="46">
        <v>4410</v>
      </c>
      <c r="D41" s="302">
        <v>97020</v>
      </c>
      <c r="E41" s="46">
        <v>4410</v>
      </c>
      <c r="F41" s="302">
        <v>97020</v>
      </c>
      <c r="G41" s="47">
        <f t="shared" si="2"/>
        <v>0</v>
      </c>
      <c r="H41" s="320">
        <f t="shared" si="2"/>
        <v>0</v>
      </c>
    </row>
    <row r="42" spans="1:8" ht="12.75">
      <c r="A42" s="301" t="s">
        <v>138</v>
      </c>
      <c r="B42" s="135" t="s">
        <v>29</v>
      </c>
      <c r="C42" s="46">
        <v>251</v>
      </c>
      <c r="D42" s="302">
        <v>2894.76</v>
      </c>
      <c r="E42" s="46">
        <v>251</v>
      </c>
      <c r="F42" s="302">
        <v>2894.76</v>
      </c>
      <c r="G42" s="47">
        <f t="shared" si="2"/>
        <v>0</v>
      </c>
      <c r="H42" s="320">
        <f t="shared" si="2"/>
        <v>0</v>
      </c>
    </row>
    <row r="43" spans="1:8" ht="12.75">
      <c r="A43" s="301" t="s">
        <v>138</v>
      </c>
      <c r="B43" s="135" t="s">
        <v>161</v>
      </c>
      <c r="C43" s="46">
        <v>18384</v>
      </c>
      <c r="D43" s="302">
        <v>69651</v>
      </c>
      <c r="E43" s="46">
        <v>18384</v>
      </c>
      <c r="F43" s="302">
        <v>69651</v>
      </c>
      <c r="G43" s="47">
        <f t="shared" si="2"/>
        <v>0</v>
      </c>
      <c r="H43" s="320">
        <f t="shared" si="2"/>
        <v>0</v>
      </c>
    </row>
    <row r="44" spans="1:8" ht="12.75">
      <c r="A44" s="301" t="s">
        <v>138</v>
      </c>
      <c r="B44" s="135" t="s">
        <v>162</v>
      </c>
      <c r="C44" s="46">
        <v>140</v>
      </c>
      <c r="D44" s="302">
        <v>1614.77</v>
      </c>
      <c r="E44" s="46">
        <v>140</v>
      </c>
      <c r="F44" s="302">
        <v>1614.77</v>
      </c>
      <c r="G44" s="47">
        <f t="shared" si="2"/>
        <v>0</v>
      </c>
      <c r="H44" s="320">
        <f t="shared" si="2"/>
        <v>0</v>
      </c>
    </row>
    <row r="45" spans="1:8" ht="12.75">
      <c r="A45" s="422"/>
      <c r="B45" s="299" t="s">
        <v>254</v>
      </c>
      <c r="C45" s="303">
        <f aca="true" t="shared" si="3" ref="C45:H45">SUM(C38:C44)</f>
        <v>65210</v>
      </c>
      <c r="D45" s="304">
        <f t="shared" si="3"/>
        <v>1168458.1500000001</v>
      </c>
      <c r="E45" s="303">
        <f t="shared" si="3"/>
        <v>65210</v>
      </c>
      <c r="F45" s="304">
        <f t="shared" si="3"/>
        <v>1168458.1500000001</v>
      </c>
      <c r="G45" s="304">
        <f t="shared" si="3"/>
        <v>0</v>
      </c>
      <c r="H45" s="304">
        <f t="shared" si="3"/>
        <v>0</v>
      </c>
    </row>
    <row r="47" spans="1:8" ht="15">
      <c r="A47" s="501" t="s">
        <v>306</v>
      </c>
      <c r="B47" s="501"/>
      <c r="C47" s="501"/>
      <c r="D47" s="501"/>
      <c r="E47" s="501"/>
      <c r="F47" s="501"/>
      <c r="G47" s="501"/>
      <c r="H47" s="501"/>
    </row>
    <row r="49" spans="1:8" ht="12.75">
      <c r="A49" s="594"/>
      <c r="B49" s="539" t="s">
        <v>255</v>
      </c>
      <c r="C49" s="540" t="s">
        <v>274</v>
      </c>
      <c r="D49" s="540"/>
      <c r="E49" s="540" t="s">
        <v>292</v>
      </c>
      <c r="F49" s="540"/>
      <c r="G49" s="539" t="s">
        <v>305</v>
      </c>
      <c r="H49" s="541"/>
    </row>
    <row r="50" spans="1:8" ht="51">
      <c r="A50" s="595"/>
      <c r="B50" s="541"/>
      <c r="C50" s="420" t="s">
        <v>248</v>
      </c>
      <c r="D50" s="420" t="s">
        <v>123</v>
      </c>
      <c r="E50" s="300" t="s">
        <v>249</v>
      </c>
      <c r="F50" s="300" t="s">
        <v>123</v>
      </c>
      <c r="G50" s="300" t="s">
        <v>250</v>
      </c>
      <c r="H50" s="300" t="s">
        <v>251</v>
      </c>
    </row>
    <row r="51" spans="1:8" ht="12.75">
      <c r="A51" s="424"/>
      <c r="B51" s="443" t="s">
        <v>279</v>
      </c>
      <c r="C51" s="425">
        <v>1387774</v>
      </c>
      <c r="D51" s="426">
        <v>12718666.38</v>
      </c>
      <c r="E51" s="425">
        <v>1385091</v>
      </c>
      <c r="F51" s="426">
        <v>12891710.38</v>
      </c>
      <c r="G51" s="425">
        <f>E51-C51</f>
        <v>-2683</v>
      </c>
      <c r="H51" s="426">
        <f>F51-D51</f>
        <v>173044</v>
      </c>
    </row>
    <row r="52" spans="1:8" ht="12.75">
      <c r="A52" s="301"/>
      <c r="B52" s="135" t="s">
        <v>158</v>
      </c>
      <c r="C52" s="46">
        <v>94</v>
      </c>
      <c r="D52" s="302">
        <v>2063.21</v>
      </c>
      <c r="E52" s="46">
        <v>94</v>
      </c>
      <c r="F52" s="302">
        <v>2063.21</v>
      </c>
      <c r="G52" s="47">
        <f>E52-C52</f>
        <v>0</v>
      </c>
      <c r="H52" s="320">
        <f>F52-D52</f>
        <v>0</v>
      </c>
    </row>
    <row r="53" spans="1:8" ht="12.75">
      <c r="A53" s="301"/>
      <c r="B53" s="135" t="s">
        <v>159</v>
      </c>
      <c r="C53" s="46">
        <v>31976</v>
      </c>
      <c r="D53" s="302">
        <v>776514</v>
      </c>
      <c r="E53" s="46">
        <v>31976</v>
      </c>
      <c r="F53" s="302">
        <v>776514</v>
      </c>
      <c r="G53" s="47">
        <f aca="true" t="shared" si="4" ref="G53:H58">E53-C53</f>
        <v>0</v>
      </c>
      <c r="H53" s="320">
        <f t="shared" si="4"/>
        <v>0</v>
      </c>
    </row>
    <row r="54" spans="1:8" ht="12.75">
      <c r="A54" s="301"/>
      <c r="B54" s="135" t="s">
        <v>160</v>
      </c>
      <c r="C54" s="46">
        <v>9955</v>
      </c>
      <c r="D54" s="302">
        <v>218700.41</v>
      </c>
      <c r="E54" s="46">
        <v>9955</v>
      </c>
      <c r="F54" s="302">
        <v>218700.41</v>
      </c>
      <c r="G54" s="47">
        <f t="shared" si="4"/>
        <v>0</v>
      </c>
      <c r="H54" s="320">
        <f t="shared" si="4"/>
        <v>0</v>
      </c>
    </row>
    <row r="55" spans="1:8" ht="12.75">
      <c r="A55" s="301"/>
      <c r="B55" s="135" t="s">
        <v>104</v>
      </c>
      <c r="C55" s="46">
        <v>4410</v>
      </c>
      <c r="D55" s="302">
        <v>97020</v>
      </c>
      <c r="E55" s="46">
        <v>4410</v>
      </c>
      <c r="F55" s="302">
        <v>97020</v>
      </c>
      <c r="G55" s="47">
        <f t="shared" si="4"/>
        <v>0</v>
      </c>
      <c r="H55" s="320">
        <f t="shared" si="4"/>
        <v>0</v>
      </c>
    </row>
    <row r="56" spans="1:8" ht="12.75">
      <c r="A56" s="301"/>
      <c r="B56" s="135" t="s">
        <v>29</v>
      </c>
      <c r="C56" s="46">
        <v>251</v>
      </c>
      <c r="D56" s="302">
        <v>2894.76</v>
      </c>
      <c r="E56" s="46">
        <v>251</v>
      </c>
      <c r="F56" s="302">
        <v>2894.76</v>
      </c>
      <c r="G56" s="47">
        <f t="shared" si="4"/>
        <v>0</v>
      </c>
      <c r="H56" s="320">
        <f t="shared" si="4"/>
        <v>0</v>
      </c>
    </row>
    <row r="57" spans="1:8" ht="12.75">
      <c r="A57" s="301"/>
      <c r="B57" s="427" t="s">
        <v>161</v>
      </c>
      <c r="C57" s="46">
        <v>18384</v>
      </c>
      <c r="D57" s="302">
        <v>69651</v>
      </c>
      <c r="E57" s="46">
        <v>18384</v>
      </c>
      <c r="F57" s="302">
        <v>69651</v>
      </c>
      <c r="G57" s="47">
        <f t="shared" si="4"/>
        <v>0</v>
      </c>
      <c r="H57" s="320">
        <f t="shared" si="4"/>
        <v>0</v>
      </c>
    </row>
    <row r="58" spans="1:8" ht="12.75">
      <c r="A58" s="301"/>
      <c r="B58" s="135" t="s">
        <v>162</v>
      </c>
      <c r="C58" s="46">
        <v>140</v>
      </c>
      <c r="D58" s="302">
        <v>1614.77</v>
      </c>
      <c r="E58" s="46">
        <v>140</v>
      </c>
      <c r="F58" s="302">
        <v>1614.77</v>
      </c>
      <c r="G58" s="47">
        <f t="shared" si="4"/>
        <v>0</v>
      </c>
      <c r="H58" s="320">
        <f t="shared" si="4"/>
        <v>0</v>
      </c>
    </row>
    <row r="59" spans="1:8" ht="12.75">
      <c r="A59" s="422"/>
      <c r="B59" s="299" t="s">
        <v>256</v>
      </c>
      <c r="C59" s="303">
        <f>SUM(C51:C58)</f>
        <v>1452984</v>
      </c>
      <c r="D59" s="304">
        <f>SUM(D51:D58)</f>
        <v>13887124.530000001</v>
      </c>
      <c r="E59" s="303">
        <f>SUM(E51:E58)</f>
        <v>1450301</v>
      </c>
      <c r="F59" s="304">
        <f>SUM(F51:F58)</f>
        <v>14060168.530000001</v>
      </c>
      <c r="G59" s="304">
        <f>E59-C59</f>
        <v>-2683</v>
      </c>
      <c r="H59" s="304">
        <f>F59-D59</f>
        <v>173044</v>
      </c>
    </row>
  </sheetData>
  <sheetProtection/>
  <mergeCells count="18">
    <mergeCell ref="A47:H47"/>
    <mergeCell ref="A49:A50"/>
    <mergeCell ref="B49:B50"/>
    <mergeCell ref="C49:D49"/>
    <mergeCell ref="E49:F49"/>
    <mergeCell ref="G49:H49"/>
    <mergeCell ref="A34:H34"/>
    <mergeCell ref="A36:A37"/>
    <mergeCell ref="B36:B37"/>
    <mergeCell ref="C36:D36"/>
    <mergeCell ref="E36:F36"/>
    <mergeCell ref="G36:H36"/>
    <mergeCell ref="A3:H3"/>
    <mergeCell ref="A5:A6"/>
    <mergeCell ref="B5:B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19.57421875" style="0" hidden="1" customWidth="1"/>
    <col min="4" max="4" width="36.28125" style="0" customWidth="1"/>
  </cols>
  <sheetData>
    <row r="1" spans="1:7" ht="12.75" customHeight="1">
      <c r="A1" s="604" t="s">
        <v>257</v>
      </c>
      <c r="B1" s="604"/>
      <c r="C1" s="604"/>
      <c r="D1" s="604"/>
      <c r="E1" s="434"/>
      <c r="F1" s="434"/>
      <c r="G1" s="434"/>
    </row>
    <row r="2" spans="1:7" ht="54.75" customHeight="1">
      <c r="A2" s="508" t="s">
        <v>351</v>
      </c>
      <c r="B2" s="570"/>
      <c r="C2" s="570"/>
      <c r="D2" s="570"/>
      <c r="E2" s="39"/>
      <c r="F2" s="39"/>
      <c r="G2" s="39"/>
    </row>
    <row r="3" spans="1:7" ht="12.75">
      <c r="A3" s="39"/>
      <c r="B3" s="39"/>
      <c r="C3" s="39"/>
      <c r="D3" s="39"/>
      <c r="E3" s="39"/>
      <c r="F3" s="39"/>
      <c r="G3" s="39"/>
    </row>
    <row r="4" spans="1:7" ht="28.5">
      <c r="A4" s="428" t="s">
        <v>200</v>
      </c>
      <c r="B4" s="428" t="s">
        <v>258</v>
      </c>
      <c r="C4" s="429" t="s">
        <v>259</v>
      </c>
      <c r="D4" s="429" t="s">
        <v>307</v>
      </c>
      <c r="E4" s="93"/>
      <c r="F4" s="93"/>
      <c r="G4" s="93"/>
    </row>
    <row r="5" spans="1:7" ht="12.75">
      <c r="A5" s="598">
        <v>1</v>
      </c>
      <c r="B5" s="599" t="s">
        <v>260</v>
      </c>
      <c r="C5" s="602">
        <v>32705.85</v>
      </c>
      <c r="D5" s="601">
        <v>95257.34</v>
      </c>
      <c r="E5" s="57"/>
      <c r="F5" s="57"/>
      <c r="G5" s="57"/>
    </row>
    <row r="6" spans="1:7" ht="21.75" customHeight="1">
      <c r="A6" s="598"/>
      <c r="B6" s="600"/>
      <c r="C6" s="603"/>
      <c r="D6" s="601"/>
      <c r="E6" s="57"/>
      <c r="F6" s="57"/>
      <c r="G6" s="57"/>
    </row>
    <row r="7" spans="1:7" ht="41.25" customHeight="1">
      <c r="A7" s="430" t="s">
        <v>169</v>
      </c>
      <c r="B7" s="431" t="s">
        <v>261</v>
      </c>
      <c r="C7" s="432"/>
      <c r="D7" s="440">
        <v>327299.35</v>
      </c>
      <c r="E7" s="57"/>
      <c r="F7" s="57"/>
      <c r="G7" s="57"/>
    </row>
    <row r="8" spans="1:7" ht="12.75">
      <c r="A8" s="598" t="s">
        <v>27</v>
      </c>
      <c r="B8" s="606" t="s">
        <v>262</v>
      </c>
      <c r="C8" s="602">
        <v>18604.13</v>
      </c>
      <c r="D8" s="601">
        <v>38522.14</v>
      </c>
      <c r="E8" s="57"/>
      <c r="F8" s="57"/>
      <c r="G8" s="57"/>
    </row>
    <row r="9" spans="1:7" ht="12.75">
      <c r="A9" s="598"/>
      <c r="B9" s="607"/>
      <c r="C9" s="605"/>
      <c r="D9" s="609"/>
      <c r="E9" s="57"/>
      <c r="F9" s="57"/>
      <c r="G9" s="57"/>
    </row>
    <row r="10" spans="1:7" ht="9.75" customHeight="1">
      <c r="A10" s="598"/>
      <c r="B10" s="608"/>
      <c r="C10" s="603"/>
      <c r="D10" s="609"/>
      <c r="E10" s="97"/>
      <c r="F10" s="97"/>
      <c r="G10" s="97"/>
    </row>
    <row r="11" spans="1:7" ht="12.75">
      <c r="A11" s="598" t="s">
        <v>176</v>
      </c>
      <c r="B11" s="610" t="s">
        <v>263</v>
      </c>
      <c r="C11" s="602">
        <v>12687.5</v>
      </c>
      <c r="D11" s="602">
        <v>2223.08</v>
      </c>
      <c r="E11" s="96"/>
      <c r="F11" s="96"/>
      <c r="G11" s="96"/>
    </row>
    <row r="12" spans="1:7" ht="12.75">
      <c r="A12" s="598"/>
      <c r="B12" s="611"/>
      <c r="C12" s="605"/>
      <c r="D12" s="605"/>
      <c r="E12" s="96"/>
      <c r="F12" s="96"/>
      <c r="G12" s="96"/>
    </row>
    <row r="13" spans="1:7" ht="12.75">
      <c r="A13" s="598"/>
      <c r="B13" s="611"/>
      <c r="C13" s="605"/>
      <c r="D13" s="605"/>
      <c r="E13" s="96"/>
      <c r="F13" s="96"/>
      <c r="G13" s="96"/>
    </row>
    <row r="14" spans="1:7" ht="12.75">
      <c r="A14" s="598"/>
      <c r="B14" s="611"/>
      <c r="C14" s="603"/>
      <c r="D14" s="603"/>
      <c r="E14" s="96"/>
      <c r="F14" s="96"/>
      <c r="G14" s="96"/>
    </row>
    <row r="15" spans="1:7" ht="49.5" customHeight="1">
      <c r="A15" s="430" t="s">
        <v>178</v>
      </c>
      <c r="B15" s="433" t="s">
        <v>264</v>
      </c>
      <c r="C15" s="432">
        <v>44978.3</v>
      </c>
      <c r="D15" s="432">
        <v>22394.76</v>
      </c>
      <c r="E15" s="96"/>
      <c r="F15" s="96"/>
      <c r="G15" s="96"/>
    </row>
    <row r="16" spans="1:7" ht="41.25" customHeight="1">
      <c r="A16" s="430" t="s">
        <v>180</v>
      </c>
      <c r="B16" s="433" t="s">
        <v>282</v>
      </c>
      <c r="C16" s="432">
        <v>23583.89</v>
      </c>
      <c r="D16" s="432">
        <v>245469.97</v>
      </c>
      <c r="E16" s="96"/>
      <c r="F16" s="96"/>
      <c r="G16" s="96"/>
    </row>
    <row r="17" spans="1:7" ht="12.75">
      <c r="A17" s="598" t="s">
        <v>265</v>
      </c>
      <c r="B17" s="610" t="s">
        <v>284</v>
      </c>
      <c r="C17" s="602">
        <v>1566500</v>
      </c>
      <c r="D17" s="601">
        <v>109992</v>
      </c>
      <c r="E17" s="96"/>
      <c r="F17" s="96"/>
      <c r="G17" s="96"/>
    </row>
    <row r="18" spans="1:7" ht="24.75" customHeight="1">
      <c r="A18" s="598"/>
      <c r="B18" s="611"/>
      <c r="C18" s="603"/>
      <c r="D18" s="601"/>
      <c r="E18" s="96"/>
      <c r="F18" s="96"/>
      <c r="G18" s="96"/>
    </row>
    <row r="19" spans="1:7" ht="45.75" customHeight="1">
      <c r="A19" s="430" t="s">
        <v>283</v>
      </c>
      <c r="B19" s="473" t="s">
        <v>285</v>
      </c>
      <c r="C19" s="472"/>
      <c r="D19" s="492">
        <v>102274.32</v>
      </c>
      <c r="E19" s="96"/>
      <c r="F19" s="96"/>
      <c r="G19" s="96"/>
    </row>
    <row r="20" spans="1:7" ht="31.5" customHeight="1">
      <c r="A20" s="612" t="s">
        <v>30</v>
      </c>
      <c r="B20" s="613"/>
      <c r="C20" s="304">
        <f>SUM(C5+C8+C11+C15+C16+C17)</f>
        <v>1699059.67</v>
      </c>
      <c r="D20" s="304">
        <f>SUM(D5:D19)</f>
        <v>943432.96</v>
      </c>
      <c r="E20" s="96"/>
      <c r="F20" s="96"/>
      <c r="G20" s="96"/>
    </row>
    <row r="21" ht="12.75">
      <c r="D21" s="447"/>
    </row>
  </sheetData>
  <sheetProtection/>
  <mergeCells count="21">
    <mergeCell ref="A20:B20"/>
    <mergeCell ref="A17:A18"/>
    <mergeCell ref="B17:B18"/>
    <mergeCell ref="D17:D18"/>
    <mergeCell ref="C17:C18"/>
    <mergeCell ref="C11:C14"/>
    <mergeCell ref="D11:D14"/>
    <mergeCell ref="A8:A10"/>
    <mergeCell ref="B8:B10"/>
    <mergeCell ref="D8:D10"/>
    <mergeCell ref="A11:A14"/>
    <mergeCell ref="B11:B14"/>
    <mergeCell ref="C8:C10"/>
    <mergeCell ref="A2:D2"/>
    <mergeCell ref="A5:A6"/>
    <mergeCell ref="B5:B6"/>
    <mergeCell ref="D5:D6"/>
    <mergeCell ref="C5:C6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84"/>
  <sheetViews>
    <sheetView zoomScalePageLayoutView="0" workbookViewId="0" topLeftCell="A131">
      <selection activeCell="E121" sqref="E121"/>
    </sheetView>
  </sheetViews>
  <sheetFormatPr defaultColWidth="9.140625" defaultRowHeight="12.75"/>
  <cols>
    <col min="1" max="1" width="7.00390625" style="1" customWidth="1"/>
    <col min="2" max="2" width="45.00390625" style="1" customWidth="1"/>
    <col min="3" max="3" width="21.8515625" style="1" customWidth="1"/>
    <col min="4" max="4" width="19.7109375" style="1" customWidth="1"/>
    <col min="5" max="5" width="18.00390625" style="1" customWidth="1"/>
    <col min="6" max="6" width="22.00390625" style="1" customWidth="1"/>
    <col min="7" max="7" width="12.7109375" style="1" bestFit="1" customWidth="1"/>
    <col min="8" max="16384" width="9.140625" style="1" customWidth="1"/>
  </cols>
  <sheetData>
    <row r="1" spans="1:6" ht="15" customHeight="1">
      <c r="A1" s="499"/>
      <c r="B1" s="499"/>
      <c r="C1" s="499"/>
      <c r="D1" s="499"/>
      <c r="E1" s="499"/>
      <c r="F1" s="184" t="s">
        <v>96</v>
      </c>
    </row>
    <row r="2" spans="1:6" ht="30" customHeight="1">
      <c r="A2" s="500" t="s">
        <v>308</v>
      </c>
      <c r="B2" s="500"/>
      <c r="C2" s="500"/>
      <c r="D2" s="500"/>
      <c r="E2" s="500"/>
      <c r="F2" s="500"/>
    </row>
    <row r="4" spans="1:7" ht="42" customHeight="1">
      <c r="A4" s="182" t="s">
        <v>0</v>
      </c>
      <c r="B4" s="188" t="s">
        <v>1</v>
      </c>
      <c r="C4" s="477" t="s">
        <v>309</v>
      </c>
      <c r="D4" s="477" t="s">
        <v>310</v>
      </c>
      <c r="E4" s="188" t="s">
        <v>31</v>
      </c>
      <c r="F4" s="476" t="s">
        <v>311</v>
      </c>
      <c r="G4" s="3"/>
    </row>
    <row r="5" spans="1:7" ht="15.75" customHeight="1" hidden="1">
      <c r="A5" s="189">
        <v>105</v>
      </c>
      <c r="B5" s="51" t="s">
        <v>2</v>
      </c>
      <c r="C5" s="52"/>
      <c r="D5" s="52"/>
      <c r="E5" s="53"/>
      <c r="F5" s="53">
        <f>D5-E5</f>
        <v>0</v>
      </c>
      <c r="G5" s="3"/>
    </row>
    <row r="6" spans="1:7" ht="15.75" customHeight="1">
      <c r="A6" s="189">
        <v>105</v>
      </c>
      <c r="B6" s="51" t="s">
        <v>2</v>
      </c>
      <c r="C6" s="52">
        <v>94014.71</v>
      </c>
      <c r="D6" s="52">
        <v>94014.71</v>
      </c>
      <c r="E6" s="53">
        <v>21362.95</v>
      </c>
      <c r="F6" s="53">
        <f>D6-E6</f>
        <v>72651.76000000001</v>
      </c>
      <c r="G6" s="3"/>
    </row>
    <row r="7" spans="1:6" ht="15" customHeight="1">
      <c r="A7" s="189">
        <v>491</v>
      </c>
      <c r="B7" s="51" t="s">
        <v>49</v>
      </c>
      <c r="C7" s="52">
        <v>61814.5</v>
      </c>
      <c r="D7" s="52">
        <v>61814.5</v>
      </c>
      <c r="E7" s="53">
        <v>55797</v>
      </c>
      <c r="F7" s="53">
        <f>D7-E7</f>
        <v>6017.5</v>
      </c>
    </row>
    <row r="8" spans="1:7" ht="15" customHeight="1">
      <c r="A8" s="182"/>
      <c r="B8" s="182" t="s">
        <v>9</v>
      </c>
      <c r="C8" s="183">
        <f>SUM(C5:C7)</f>
        <v>155829.21000000002</v>
      </c>
      <c r="D8" s="183">
        <f>SUM(D5:D7)</f>
        <v>155829.21000000002</v>
      </c>
      <c r="E8" s="183">
        <f>SUM(E5:E7)</f>
        <v>77159.95</v>
      </c>
      <c r="F8" s="183">
        <f>SUM(F5:F7)</f>
        <v>78669.26000000001</v>
      </c>
      <c r="G8" s="26"/>
    </row>
    <row r="9" spans="1:6" ht="15.75" customHeight="1">
      <c r="A9" s="190" t="s">
        <v>33</v>
      </c>
      <c r="B9" s="51" t="s">
        <v>10</v>
      </c>
      <c r="C9" s="52">
        <v>0</v>
      </c>
      <c r="D9" s="52">
        <v>0</v>
      </c>
      <c r="E9" s="53">
        <v>0</v>
      </c>
      <c r="F9" s="53">
        <v>0</v>
      </c>
    </row>
    <row r="10" spans="1:7" ht="30" customHeight="1">
      <c r="A10" s="182"/>
      <c r="B10" s="188" t="s">
        <v>32</v>
      </c>
      <c r="C10" s="183">
        <f>C8+C9</f>
        <v>155829.21000000002</v>
      </c>
      <c r="D10" s="183">
        <f>D8+D9</f>
        <v>155829.21000000002</v>
      </c>
      <c r="E10" s="183">
        <f>E8+E9</f>
        <v>77159.95</v>
      </c>
      <c r="F10" s="183">
        <f>SUM(F8:F9)</f>
        <v>78669.26000000001</v>
      </c>
      <c r="G10" s="26"/>
    </row>
    <row r="11" spans="1:6" ht="15" customHeight="1">
      <c r="A11" s="191" t="s">
        <v>40</v>
      </c>
      <c r="B11" s="161" t="s">
        <v>42</v>
      </c>
      <c r="C11" s="192">
        <v>0</v>
      </c>
      <c r="D11" s="192">
        <v>0</v>
      </c>
      <c r="E11" s="193">
        <v>0</v>
      </c>
      <c r="F11" s="193">
        <v>0</v>
      </c>
    </row>
    <row r="12" spans="1:6" ht="15" customHeight="1">
      <c r="A12" s="194"/>
      <c r="B12" s="272" t="s">
        <v>41</v>
      </c>
      <c r="C12" s="195">
        <f>C10+C11</f>
        <v>155829.21000000002</v>
      </c>
      <c r="D12" s="195">
        <f>D10+D11</f>
        <v>155829.21000000002</v>
      </c>
      <c r="E12" s="195">
        <f>E10+E11</f>
        <v>77159.95</v>
      </c>
      <c r="F12" s="195">
        <f>F10+F11</f>
        <v>78669.26000000001</v>
      </c>
    </row>
    <row r="13" spans="3:6" ht="15" customHeight="1">
      <c r="C13" s="26"/>
      <c r="D13" s="26"/>
      <c r="E13" s="26"/>
      <c r="F13" s="26"/>
    </row>
    <row r="14" spans="1:6" ht="30" customHeight="1">
      <c r="A14" s="500" t="s">
        <v>322</v>
      </c>
      <c r="B14" s="500"/>
      <c r="C14" s="500"/>
      <c r="D14" s="500"/>
      <c r="E14" s="500"/>
      <c r="F14" s="500"/>
    </row>
    <row r="15" ht="15" customHeight="1"/>
    <row r="16" spans="1:6" ht="42.75" customHeight="1">
      <c r="A16" s="196" t="s">
        <v>0</v>
      </c>
      <c r="B16" s="197" t="s">
        <v>1</v>
      </c>
      <c r="C16" s="197" t="s">
        <v>309</v>
      </c>
      <c r="D16" s="197" t="s">
        <v>289</v>
      </c>
      <c r="E16" s="197" t="s">
        <v>31</v>
      </c>
      <c r="F16" s="198" t="s">
        <v>311</v>
      </c>
    </row>
    <row r="17" spans="1:6" ht="15.75" customHeight="1">
      <c r="A17" s="199">
        <v>107</v>
      </c>
      <c r="B17" s="200" t="s">
        <v>51</v>
      </c>
      <c r="C17" s="201">
        <v>1467885.97</v>
      </c>
      <c r="D17" s="201">
        <v>1467885.97</v>
      </c>
      <c r="E17" s="202">
        <v>783839.41</v>
      </c>
      <c r="F17" s="202">
        <f>D17-E17</f>
        <v>684046.5599999999</v>
      </c>
    </row>
    <row r="18" spans="1:6" ht="15" customHeight="1">
      <c r="A18" s="199">
        <v>310</v>
      </c>
      <c r="B18" s="200" t="s">
        <v>5</v>
      </c>
      <c r="C18" s="201">
        <v>53978.9</v>
      </c>
      <c r="D18" s="201">
        <v>53978.9</v>
      </c>
      <c r="E18" s="202">
        <v>32226.74</v>
      </c>
      <c r="F18" s="202">
        <f aca="true" t="shared" si="0" ref="F18:F24">D18-E18</f>
        <v>21752.16</v>
      </c>
    </row>
    <row r="19" spans="1:6" ht="15" customHeight="1">
      <c r="A19" s="199">
        <v>491</v>
      </c>
      <c r="B19" s="200" t="s">
        <v>6</v>
      </c>
      <c r="C19" s="201">
        <v>13789</v>
      </c>
      <c r="D19" s="201">
        <v>13789</v>
      </c>
      <c r="E19" s="202">
        <v>10987.06</v>
      </c>
      <c r="F19" s="202">
        <f t="shared" si="0"/>
        <v>2801.9400000000005</v>
      </c>
    </row>
    <row r="20" spans="1:6" ht="15" customHeight="1">
      <c r="A20" s="199">
        <v>624</v>
      </c>
      <c r="B20" s="200" t="s">
        <v>323</v>
      </c>
      <c r="C20" s="201">
        <v>0</v>
      </c>
      <c r="D20" s="201">
        <v>23078.73</v>
      </c>
      <c r="E20" s="202">
        <v>1923.2</v>
      </c>
      <c r="F20" s="202">
        <f t="shared" si="0"/>
        <v>21155.53</v>
      </c>
    </row>
    <row r="21" spans="1:6" ht="15" customHeight="1">
      <c r="A21" s="199">
        <v>629</v>
      </c>
      <c r="B21" s="200" t="s">
        <v>102</v>
      </c>
      <c r="C21" s="201">
        <v>5200</v>
      </c>
      <c r="D21" s="201">
        <v>5200</v>
      </c>
      <c r="E21" s="202">
        <v>2079.84</v>
      </c>
      <c r="F21" s="202">
        <f t="shared" si="0"/>
        <v>3120.16</v>
      </c>
    </row>
    <row r="22" spans="1:6" ht="30.75" customHeight="1">
      <c r="A22" s="199">
        <v>805</v>
      </c>
      <c r="B22" s="203" t="s">
        <v>53</v>
      </c>
      <c r="C22" s="201">
        <v>15051</v>
      </c>
      <c r="D22" s="201">
        <v>15051</v>
      </c>
      <c r="E22" s="202">
        <v>394</v>
      </c>
      <c r="F22" s="202">
        <f t="shared" si="0"/>
        <v>14657</v>
      </c>
    </row>
    <row r="23" spans="1:6" ht="15" customHeight="1">
      <c r="A23" s="199">
        <v>806</v>
      </c>
      <c r="B23" s="200" t="s">
        <v>8</v>
      </c>
      <c r="C23" s="201">
        <v>750</v>
      </c>
      <c r="D23" s="201">
        <v>750</v>
      </c>
      <c r="E23" s="202">
        <v>0</v>
      </c>
      <c r="F23" s="202">
        <f t="shared" si="0"/>
        <v>750</v>
      </c>
    </row>
    <row r="24" spans="1:6" ht="15" customHeight="1">
      <c r="A24" s="199">
        <v>808</v>
      </c>
      <c r="B24" s="203" t="s">
        <v>54</v>
      </c>
      <c r="C24" s="201">
        <v>4990</v>
      </c>
      <c r="D24" s="201">
        <v>4990</v>
      </c>
      <c r="E24" s="202">
        <v>2079.16</v>
      </c>
      <c r="F24" s="202">
        <f t="shared" si="0"/>
        <v>2910.84</v>
      </c>
    </row>
    <row r="25" spans="1:6" ht="12.75">
      <c r="A25" s="196"/>
      <c r="B25" s="196" t="s">
        <v>9</v>
      </c>
      <c r="C25" s="204">
        <f>SUM(C17:C24)</f>
        <v>1561644.8699999999</v>
      </c>
      <c r="D25" s="204">
        <f>SUM(D17:D24)</f>
        <v>1584723.5999999999</v>
      </c>
      <c r="E25" s="204">
        <f>SUM(E17:E24)</f>
        <v>833529.41</v>
      </c>
      <c r="F25" s="204">
        <f>SUM(F17:F24)</f>
        <v>751194.19</v>
      </c>
    </row>
    <row r="26" spans="1:6" ht="12.75" hidden="1">
      <c r="A26" s="205" t="s">
        <v>55</v>
      </c>
      <c r="B26" s="206" t="s">
        <v>56</v>
      </c>
      <c r="C26" s="201">
        <v>0</v>
      </c>
      <c r="D26" s="201">
        <v>0</v>
      </c>
      <c r="E26" s="201">
        <v>0</v>
      </c>
      <c r="F26" s="202">
        <f>D26-E26</f>
        <v>0</v>
      </c>
    </row>
    <row r="27" spans="1:6" ht="12.75" hidden="1">
      <c r="A27" s="205" t="s">
        <v>57</v>
      </c>
      <c r="B27" s="206" t="s">
        <v>58</v>
      </c>
      <c r="C27" s="201">
        <v>0</v>
      </c>
      <c r="D27" s="201">
        <v>0</v>
      </c>
      <c r="E27" s="201">
        <v>0</v>
      </c>
      <c r="F27" s="202">
        <f>D27-E27</f>
        <v>0</v>
      </c>
    </row>
    <row r="28" spans="1:6" ht="12.75">
      <c r="A28" s="205" t="s">
        <v>33</v>
      </c>
      <c r="B28" s="200" t="s">
        <v>10</v>
      </c>
      <c r="C28" s="201">
        <v>0</v>
      </c>
      <c r="D28" s="201">
        <v>0</v>
      </c>
      <c r="E28" s="202">
        <v>0</v>
      </c>
      <c r="F28" s="202">
        <f>D28-E28</f>
        <v>0</v>
      </c>
    </row>
    <row r="29" spans="1:6" ht="30" customHeight="1">
      <c r="A29" s="196"/>
      <c r="B29" s="197" t="s">
        <v>32</v>
      </c>
      <c r="C29" s="204">
        <f>C25+C26+C27+C28</f>
        <v>1561644.8699999999</v>
      </c>
      <c r="D29" s="204">
        <f>D25+D26+D27+D28</f>
        <v>1584723.5999999999</v>
      </c>
      <c r="E29" s="204">
        <f>E25+E26+E27+E28</f>
        <v>833529.41</v>
      </c>
      <c r="F29" s="204">
        <f>SUM(F25:F28)</f>
        <v>751194.19</v>
      </c>
    </row>
    <row r="30" spans="1:6" ht="12.75">
      <c r="A30" s="191" t="s">
        <v>40</v>
      </c>
      <c r="B30" s="207" t="s">
        <v>42</v>
      </c>
      <c r="C30" s="143">
        <v>0</v>
      </c>
      <c r="D30" s="143">
        <v>0</v>
      </c>
      <c r="E30" s="208">
        <v>0</v>
      </c>
      <c r="F30" s="208">
        <f>D30-E30</f>
        <v>0</v>
      </c>
    </row>
    <row r="31" spans="1:6" ht="15" customHeight="1">
      <c r="A31" s="209"/>
      <c r="B31" s="210" t="s">
        <v>41</v>
      </c>
      <c r="C31" s="211">
        <f>C29+C30</f>
        <v>1561644.8699999999</v>
      </c>
      <c r="D31" s="211">
        <f>D29+D30</f>
        <v>1584723.5999999999</v>
      </c>
      <c r="E31" s="211">
        <f>E29+E30</f>
        <v>833529.41</v>
      </c>
      <c r="F31" s="211">
        <f>F29+F30</f>
        <v>751194.19</v>
      </c>
    </row>
    <row r="32" spans="1:4" ht="12.75">
      <c r="A32" s="7"/>
      <c r="B32" s="7"/>
      <c r="C32" s="7"/>
      <c r="D32" s="7"/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6" ht="15" customHeight="1">
      <c r="A35" s="7"/>
      <c r="B35" s="7"/>
      <c r="C35" s="7"/>
      <c r="D35" s="7"/>
      <c r="F35" s="184" t="s">
        <v>97</v>
      </c>
    </row>
    <row r="36" spans="1:6" ht="30" customHeight="1">
      <c r="A36" s="502" t="s">
        <v>317</v>
      </c>
      <c r="B36" s="511"/>
      <c r="C36" s="511"/>
      <c r="D36" s="511"/>
      <c r="E36" s="511"/>
      <c r="F36" s="511"/>
    </row>
    <row r="37" spans="1:4" ht="15" customHeight="1">
      <c r="A37" s="7"/>
      <c r="B37" s="7"/>
      <c r="C37" s="7"/>
      <c r="D37" s="7"/>
    </row>
    <row r="38" spans="1:6" ht="40.5" customHeight="1">
      <c r="A38" s="182" t="s">
        <v>0</v>
      </c>
      <c r="B38" s="188" t="s">
        <v>1</v>
      </c>
      <c r="C38" s="494" t="s">
        <v>309</v>
      </c>
      <c r="D38" s="494" t="s">
        <v>289</v>
      </c>
      <c r="E38" s="188" t="s">
        <v>31</v>
      </c>
      <c r="F38" s="493" t="s">
        <v>311</v>
      </c>
    </row>
    <row r="39" spans="1:6" ht="12.75">
      <c r="A39" s="189">
        <v>491</v>
      </c>
      <c r="B39" s="51" t="s">
        <v>6</v>
      </c>
      <c r="C39" s="52">
        <v>42391.79</v>
      </c>
      <c r="D39" s="52">
        <v>42391.79</v>
      </c>
      <c r="E39" s="53">
        <v>42391.79</v>
      </c>
      <c r="F39" s="53">
        <f>D39-E39</f>
        <v>0</v>
      </c>
    </row>
    <row r="40" spans="1:6" ht="12.75">
      <c r="A40" s="182"/>
      <c r="B40" s="182" t="s">
        <v>9</v>
      </c>
      <c r="C40" s="183">
        <f>SUM(C39:C39)</f>
        <v>42391.79</v>
      </c>
      <c r="D40" s="183">
        <f>SUM(D39:D39)</f>
        <v>42391.79</v>
      </c>
      <c r="E40" s="183">
        <f>SUM(E39:E39)</f>
        <v>42391.79</v>
      </c>
      <c r="F40" s="183">
        <f>SUM(F39:F39)</f>
        <v>0</v>
      </c>
    </row>
    <row r="41" spans="1:6" ht="12.75">
      <c r="A41" s="190" t="s">
        <v>33</v>
      </c>
      <c r="B41" s="51" t="s">
        <v>10</v>
      </c>
      <c r="C41" s="52">
        <v>0</v>
      </c>
      <c r="D41" s="52">
        <v>0</v>
      </c>
      <c r="E41" s="53">
        <v>0</v>
      </c>
      <c r="F41" s="53">
        <f>D41-E41</f>
        <v>0</v>
      </c>
    </row>
    <row r="42" spans="1:6" ht="25.5">
      <c r="A42" s="182"/>
      <c r="B42" s="188" t="s">
        <v>32</v>
      </c>
      <c r="C42" s="183">
        <f>C40+C41</f>
        <v>42391.79</v>
      </c>
      <c r="D42" s="183">
        <f>D40+D41</f>
        <v>42391.79</v>
      </c>
      <c r="E42" s="183">
        <f>E40+E41</f>
        <v>42391.79</v>
      </c>
      <c r="F42" s="183">
        <f>SUM(F40:F41)</f>
        <v>0</v>
      </c>
    </row>
    <row r="43" spans="1:6" ht="12.75">
      <c r="A43" s="212" t="s">
        <v>40</v>
      </c>
      <c r="B43" s="213" t="s">
        <v>42</v>
      </c>
      <c r="C43" s="214">
        <v>0</v>
      </c>
      <c r="D43" s="214">
        <v>0</v>
      </c>
      <c r="E43" s="215">
        <v>0</v>
      </c>
      <c r="F43" s="215">
        <v>0</v>
      </c>
    </row>
    <row r="44" spans="1:6" ht="12.75" hidden="1">
      <c r="A44" s="212"/>
      <c r="B44" s="213"/>
      <c r="C44" s="214"/>
      <c r="D44" s="214"/>
      <c r="E44" s="215"/>
      <c r="F44" s="215">
        <f>D44-E44</f>
        <v>0</v>
      </c>
    </row>
    <row r="45" spans="1:6" ht="12.75">
      <c r="A45" s="216"/>
      <c r="B45" s="218" t="s">
        <v>41</v>
      </c>
      <c r="C45" s="217">
        <f>C42+C43+C43</f>
        <v>42391.79</v>
      </c>
      <c r="D45" s="217">
        <f>D42+D43+D44</f>
        <v>42391.79</v>
      </c>
      <c r="E45" s="217">
        <f>E42+E43+E44</f>
        <v>42391.79</v>
      </c>
      <c r="F45" s="217">
        <f>F42+F43+F44</f>
        <v>0</v>
      </c>
    </row>
    <row r="46" spans="1:4" ht="15" customHeight="1">
      <c r="A46" s="7"/>
      <c r="B46" s="7"/>
      <c r="C46" s="7"/>
      <c r="D46" s="7"/>
    </row>
    <row r="47" spans="1:6" ht="30.75" customHeight="1">
      <c r="A47" s="502" t="s">
        <v>334</v>
      </c>
      <c r="B47" s="511"/>
      <c r="C47" s="511"/>
      <c r="D47" s="511"/>
      <c r="E47" s="511"/>
      <c r="F47" s="511"/>
    </row>
    <row r="48" spans="1:4" ht="14.25" customHeight="1">
      <c r="A48" s="7"/>
      <c r="B48" s="7"/>
      <c r="C48" s="7"/>
      <c r="D48" s="7"/>
    </row>
    <row r="49" spans="1:6" ht="41.25" customHeight="1">
      <c r="A49" s="182" t="s">
        <v>0</v>
      </c>
      <c r="B49" s="188" t="s">
        <v>1</v>
      </c>
      <c r="C49" s="479" t="s">
        <v>309</v>
      </c>
      <c r="D49" s="479" t="s">
        <v>289</v>
      </c>
      <c r="E49" s="188" t="s">
        <v>31</v>
      </c>
      <c r="F49" s="478" t="s">
        <v>311</v>
      </c>
    </row>
    <row r="50" spans="1:6" ht="15" customHeight="1">
      <c r="A50" s="189">
        <v>109</v>
      </c>
      <c r="B50" s="51" t="s">
        <v>3</v>
      </c>
      <c r="C50" s="52">
        <v>1691234.93</v>
      </c>
      <c r="D50" s="52">
        <v>1691234.93</v>
      </c>
      <c r="E50" s="53">
        <v>634213.25</v>
      </c>
      <c r="F50" s="53">
        <f>D50-E50</f>
        <v>1057021.68</v>
      </c>
    </row>
    <row r="51" spans="1:6" ht="15" customHeight="1">
      <c r="A51" s="189">
        <v>211</v>
      </c>
      <c r="B51" s="51" t="s">
        <v>34</v>
      </c>
      <c r="C51" s="52">
        <v>89875.31</v>
      </c>
      <c r="D51" s="52">
        <v>89875.31</v>
      </c>
      <c r="E51" s="53">
        <v>60666.2</v>
      </c>
      <c r="F51" s="53">
        <f>D51-E51</f>
        <v>29209.11</v>
      </c>
    </row>
    <row r="52" spans="1:6" ht="15" customHeight="1">
      <c r="A52" s="189">
        <v>743</v>
      </c>
      <c r="B52" s="51" t="s">
        <v>7</v>
      </c>
      <c r="C52" s="52">
        <v>515918.52</v>
      </c>
      <c r="D52" s="52">
        <v>515918.52</v>
      </c>
      <c r="E52" s="53">
        <v>472220.11</v>
      </c>
      <c r="F52" s="53">
        <f>D52-E52</f>
        <v>43698.41000000003</v>
      </c>
    </row>
    <row r="53" spans="1:6" ht="15" customHeight="1">
      <c r="A53" s="189">
        <v>808</v>
      </c>
      <c r="B53" s="185" t="s">
        <v>54</v>
      </c>
      <c r="C53" s="52">
        <v>78742.55</v>
      </c>
      <c r="D53" s="52">
        <v>78742.55</v>
      </c>
      <c r="E53" s="53">
        <v>22240</v>
      </c>
      <c r="F53" s="53">
        <f>D53-E53</f>
        <v>56502.55</v>
      </c>
    </row>
    <row r="54" spans="1:6" ht="15" customHeight="1">
      <c r="A54" s="182"/>
      <c r="B54" s="182" t="s">
        <v>9</v>
      </c>
      <c r="C54" s="183">
        <f>SUM(C50:C53)</f>
        <v>2375771.3099999996</v>
      </c>
      <c r="D54" s="183">
        <f>SUM(D50:D53)</f>
        <v>2375771.3099999996</v>
      </c>
      <c r="E54" s="183">
        <f>SUM(E50:E53)</f>
        <v>1189339.56</v>
      </c>
      <c r="F54" s="183">
        <f>SUM(F50:F53)</f>
        <v>1186431.7500000002</v>
      </c>
    </row>
    <row r="55" spans="1:6" ht="15" customHeight="1">
      <c r="A55" s="190" t="s">
        <v>33</v>
      </c>
      <c r="B55" s="51" t="s">
        <v>10</v>
      </c>
      <c r="C55" s="52">
        <v>0</v>
      </c>
      <c r="D55" s="52">
        <v>0</v>
      </c>
      <c r="E55" s="53">
        <v>0</v>
      </c>
      <c r="F55" s="53">
        <f>D55-E55</f>
        <v>0</v>
      </c>
    </row>
    <row r="56" spans="1:6" ht="30" customHeight="1">
      <c r="A56" s="182"/>
      <c r="B56" s="188" t="s">
        <v>32</v>
      </c>
      <c r="C56" s="183">
        <f>C54+C55</f>
        <v>2375771.3099999996</v>
      </c>
      <c r="D56" s="183">
        <f>D54+D55</f>
        <v>2375771.3099999996</v>
      </c>
      <c r="E56" s="183">
        <f>E54+E55</f>
        <v>1189339.56</v>
      </c>
      <c r="F56" s="183">
        <f>SUM(F54:F55)</f>
        <v>1186431.7500000002</v>
      </c>
    </row>
    <row r="57" spans="1:6" ht="15" customHeight="1">
      <c r="A57" s="212" t="s">
        <v>40</v>
      </c>
      <c r="B57" s="213" t="s">
        <v>42</v>
      </c>
      <c r="C57" s="214">
        <v>0</v>
      </c>
      <c r="D57" s="214">
        <v>0</v>
      </c>
      <c r="E57" s="215">
        <v>0</v>
      </c>
      <c r="F57" s="215">
        <f>D57-E57</f>
        <v>0</v>
      </c>
    </row>
    <row r="58" spans="1:6" ht="15" customHeight="1">
      <c r="A58" s="216"/>
      <c r="B58" s="218" t="s">
        <v>41</v>
      </c>
      <c r="C58" s="217">
        <f>C56+C57</f>
        <v>2375771.3099999996</v>
      </c>
      <c r="D58" s="217">
        <f>D56+D57</f>
        <v>2375771.3099999996</v>
      </c>
      <c r="E58" s="217">
        <f>E56+E57</f>
        <v>1189339.56</v>
      </c>
      <c r="F58" s="217">
        <f>F56+F57</f>
        <v>1186431.7500000002</v>
      </c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6" ht="15" customHeight="1">
      <c r="A67" s="7"/>
      <c r="B67" s="7"/>
      <c r="C67" s="7"/>
      <c r="D67" s="7"/>
      <c r="F67" s="184" t="s">
        <v>98</v>
      </c>
    </row>
    <row r="68" spans="1:6" ht="30" customHeight="1">
      <c r="A68" s="502" t="s">
        <v>344</v>
      </c>
      <c r="B68" s="511"/>
      <c r="C68" s="511"/>
      <c r="D68" s="511"/>
      <c r="E68" s="511"/>
      <c r="F68" s="511"/>
    </row>
    <row r="69" spans="1:4" ht="15" customHeight="1">
      <c r="A69" s="7"/>
      <c r="B69" s="7"/>
      <c r="C69" s="7"/>
      <c r="D69" s="7"/>
    </row>
    <row r="70" spans="1:6" ht="43.5" customHeight="1">
      <c r="A70" s="182" t="s">
        <v>0</v>
      </c>
      <c r="B70" s="188" t="s">
        <v>1</v>
      </c>
      <c r="C70" s="496" t="s">
        <v>309</v>
      </c>
      <c r="D70" s="496" t="s">
        <v>289</v>
      </c>
      <c r="E70" s="188" t="s">
        <v>31</v>
      </c>
      <c r="F70" s="495" t="s">
        <v>311</v>
      </c>
    </row>
    <row r="71" spans="1:6" ht="12.75" hidden="1">
      <c r="A71" s="189">
        <v>32</v>
      </c>
      <c r="B71" s="51" t="s">
        <v>59</v>
      </c>
      <c r="C71" s="52"/>
      <c r="D71" s="52"/>
      <c r="E71" s="53">
        <v>0</v>
      </c>
      <c r="F71" s="53">
        <f>D71-E71</f>
        <v>0</v>
      </c>
    </row>
    <row r="72" spans="1:6" ht="12.75">
      <c r="A72" s="189">
        <v>101</v>
      </c>
      <c r="B72" s="51" t="s">
        <v>60</v>
      </c>
      <c r="C72" s="52">
        <v>520097.09</v>
      </c>
      <c r="D72" s="52">
        <v>520097.09</v>
      </c>
      <c r="E72" s="53">
        <v>162280.36</v>
      </c>
      <c r="F72" s="53">
        <f>D72-E72</f>
        <v>357816.73000000004</v>
      </c>
    </row>
    <row r="73" spans="1:6" ht="12.75">
      <c r="A73" s="189">
        <v>102</v>
      </c>
      <c r="B73" s="51" t="s">
        <v>61</v>
      </c>
      <c r="C73" s="52">
        <v>5221.21</v>
      </c>
      <c r="D73" s="52">
        <v>5221.21</v>
      </c>
      <c r="E73" s="53">
        <v>489.51</v>
      </c>
      <c r="F73" s="53">
        <f aca="true" t="shared" si="1" ref="F73:F93">D73-E73</f>
        <v>4731.7</v>
      </c>
    </row>
    <row r="74" spans="1:6" ht="12.75">
      <c r="A74" s="189">
        <v>109</v>
      </c>
      <c r="B74" s="51" t="s">
        <v>3</v>
      </c>
      <c r="C74" s="52">
        <v>185978.74</v>
      </c>
      <c r="D74" s="52">
        <v>185978.74</v>
      </c>
      <c r="E74" s="53">
        <v>97081.12</v>
      </c>
      <c r="F74" s="53">
        <f t="shared" si="1"/>
        <v>88897.62</v>
      </c>
    </row>
    <row r="75" spans="1:6" ht="25.5">
      <c r="A75" s="189">
        <v>210</v>
      </c>
      <c r="B75" s="185" t="s">
        <v>62</v>
      </c>
      <c r="C75" s="52">
        <v>310154.22</v>
      </c>
      <c r="D75" s="52">
        <v>303672.02</v>
      </c>
      <c r="E75" s="53">
        <v>264965.16</v>
      </c>
      <c r="F75" s="53">
        <f t="shared" si="1"/>
        <v>38706.860000000044</v>
      </c>
    </row>
    <row r="76" spans="1:6" ht="12.75">
      <c r="A76" s="189">
        <v>211</v>
      </c>
      <c r="B76" s="51" t="s">
        <v>34</v>
      </c>
      <c r="C76" s="52">
        <v>5488395.97</v>
      </c>
      <c r="D76" s="52">
        <v>5595083.11</v>
      </c>
      <c r="E76" s="53">
        <v>3812717.49</v>
      </c>
      <c r="F76" s="53">
        <f t="shared" si="1"/>
        <v>1782365.62</v>
      </c>
    </row>
    <row r="77" spans="1:6" ht="12.75">
      <c r="A77" s="189">
        <v>220</v>
      </c>
      <c r="B77" s="51" t="s">
        <v>52</v>
      </c>
      <c r="C77" s="52">
        <v>75265.27</v>
      </c>
      <c r="D77" s="52">
        <v>75265.27</v>
      </c>
      <c r="E77" s="53">
        <v>56072.17</v>
      </c>
      <c r="F77" s="53">
        <f t="shared" si="1"/>
        <v>19193.100000000006</v>
      </c>
    </row>
    <row r="78" spans="1:6" ht="12.75">
      <c r="A78" s="189">
        <v>226</v>
      </c>
      <c r="B78" s="51" t="s">
        <v>4</v>
      </c>
      <c r="C78" s="52">
        <v>0</v>
      </c>
      <c r="D78" s="52">
        <v>0</v>
      </c>
      <c r="E78" s="53">
        <v>0</v>
      </c>
      <c r="F78" s="53">
        <f t="shared" si="1"/>
        <v>0</v>
      </c>
    </row>
    <row r="79" spans="1:6" ht="25.5">
      <c r="A79" s="189">
        <v>291</v>
      </c>
      <c r="B79" s="185" t="s">
        <v>63</v>
      </c>
      <c r="C79" s="52">
        <v>26042.49</v>
      </c>
      <c r="D79" s="52">
        <v>26042.49</v>
      </c>
      <c r="E79" s="53">
        <v>16889.01</v>
      </c>
      <c r="F79" s="53">
        <f t="shared" si="1"/>
        <v>9153.480000000003</v>
      </c>
    </row>
    <row r="80" spans="1:6" ht="12.75">
      <c r="A80" s="189">
        <v>310</v>
      </c>
      <c r="B80" s="51" t="s">
        <v>64</v>
      </c>
      <c r="C80" s="52">
        <v>5952.84</v>
      </c>
      <c r="D80" s="52">
        <v>5952.84</v>
      </c>
      <c r="E80" s="53">
        <v>2014</v>
      </c>
      <c r="F80" s="53">
        <f t="shared" si="1"/>
        <v>3938.84</v>
      </c>
    </row>
    <row r="81" spans="1:6" ht="12.75">
      <c r="A81" s="189">
        <v>348</v>
      </c>
      <c r="B81" s="185" t="s">
        <v>65</v>
      </c>
      <c r="C81" s="52">
        <v>10384</v>
      </c>
      <c r="D81" s="52">
        <v>19884</v>
      </c>
      <c r="E81" s="53">
        <v>4053.24</v>
      </c>
      <c r="F81" s="53">
        <f t="shared" si="1"/>
        <v>15830.76</v>
      </c>
    </row>
    <row r="82" spans="1:6" ht="12.75">
      <c r="A82" s="189">
        <v>491</v>
      </c>
      <c r="B82" s="51" t="s">
        <v>6</v>
      </c>
      <c r="C82" s="52">
        <v>32742.38</v>
      </c>
      <c r="D82" s="52">
        <v>42481.97</v>
      </c>
      <c r="E82" s="53">
        <v>32423.57</v>
      </c>
      <c r="F82" s="53">
        <f t="shared" si="1"/>
        <v>10058.400000000001</v>
      </c>
    </row>
    <row r="83" spans="1:6" ht="12.75">
      <c r="A83" s="189">
        <v>580</v>
      </c>
      <c r="B83" s="51" t="s">
        <v>66</v>
      </c>
      <c r="C83" s="52">
        <v>56603.28</v>
      </c>
      <c r="D83" s="52">
        <v>56603.28</v>
      </c>
      <c r="E83" s="53">
        <v>56603.28</v>
      </c>
      <c r="F83" s="53">
        <f t="shared" si="1"/>
        <v>0</v>
      </c>
    </row>
    <row r="84" spans="1:6" ht="12.75">
      <c r="A84" s="189">
        <v>582</v>
      </c>
      <c r="B84" s="51" t="s">
        <v>67</v>
      </c>
      <c r="C84" s="52">
        <v>46320.07</v>
      </c>
      <c r="D84" s="52">
        <v>53820.07</v>
      </c>
      <c r="E84" s="53">
        <v>46432.57</v>
      </c>
      <c r="F84" s="53">
        <f t="shared" si="1"/>
        <v>7387.5</v>
      </c>
    </row>
    <row r="85" spans="1:6" ht="12.75">
      <c r="A85" s="189">
        <v>603</v>
      </c>
      <c r="B85" s="51" t="s">
        <v>68</v>
      </c>
      <c r="C85" s="52">
        <v>7200</v>
      </c>
      <c r="D85" s="52">
        <v>7200</v>
      </c>
      <c r="E85" s="53">
        <v>1560</v>
      </c>
      <c r="F85" s="53">
        <f t="shared" si="1"/>
        <v>5640</v>
      </c>
    </row>
    <row r="86" spans="1:6" ht="12.75">
      <c r="A86" s="189">
        <v>643</v>
      </c>
      <c r="B86" s="51" t="s">
        <v>69</v>
      </c>
      <c r="C86" s="52">
        <v>7500</v>
      </c>
      <c r="D86" s="52">
        <v>7500</v>
      </c>
      <c r="E86" s="53">
        <v>2625</v>
      </c>
      <c r="F86" s="53">
        <f t="shared" si="1"/>
        <v>4875</v>
      </c>
    </row>
    <row r="87" spans="1:6" ht="12.75">
      <c r="A87" s="189">
        <v>742</v>
      </c>
      <c r="B87" s="51" t="s">
        <v>70</v>
      </c>
      <c r="C87" s="52">
        <v>121185.44</v>
      </c>
      <c r="D87" s="52">
        <v>25700</v>
      </c>
      <c r="E87" s="53">
        <v>0</v>
      </c>
      <c r="F87" s="53">
        <f t="shared" si="1"/>
        <v>25700</v>
      </c>
    </row>
    <row r="88" spans="1:6" ht="12.75">
      <c r="A88" s="189">
        <v>743</v>
      </c>
      <c r="B88" s="51" t="s">
        <v>7</v>
      </c>
      <c r="C88" s="52">
        <v>60000</v>
      </c>
      <c r="D88" s="52">
        <v>0</v>
      </c>
      <c r="E88" s="53">
        <v>0</v>
      </c>
      <c r="F88" s="53">
        <f t="shared" si="1"/>
        <v>0</v>
      </c>
    </row>
    <row r="89" spans="1:6" ht="12.75">
      <c r="A89" s="189">
        <v>746</v>
      </c>
      <c r="B89" s="51" t="s">
        <v>71</v>
      </c>
      <c r="C89" s="52">
        <v>114903.18</v>
      </c>
      <c r="D89" s="52">
        <v>114903.18</v>
      </c>
      <c r="E89" s="53">
        <v>94165.45</v>
      </c>
      <c r="F89" s="53">
        <f t="shared" si="1"/>
        <v>20737.729999999996</v>
      </c>
    </row>
    <row r="90" spans="1:6" ht="12.75">
      <c r="A90" s="189">
        <v>747</v>
      </c>
      <c r="B90" s="51" t="s">
        <v>72</v>
      </c>
      <c r="C90" s="52">
        <v>44193.44</v>
      </c>
      <c r="D90" s="52">
        <v>44193.44</v>
      </c>
      <c r="E90" s="53">
        <v>32731.62</v>
      </c>
      <c r="F90" s="53">
        <f t="shared" si="1"/>
        <v>11461.820000000003</v>
      </c>
    </row>
    <row r="91" spans="1:6" ht="12.75">
      <c r="A91" s="189">
        <v>748</v>
      </c>
      <c r="B91" s="51" t="s">
        <v>73</v>
      </c>
      <c r="C91" s="52">
        <v>12786.95</v>
      </c>
      <c r="D91" s="52">
        <v>12786.95</v>
      </c>
      <c r="E91" s="53">
        <v>12786.95</v>
      </c>
      <c r="F91" s="53">
        <f t="shared" si="1"/>
        <v>0</v>
      </c>
    </row>
    <row r="92" spans="1:6" ht="12.75">
      <c r="A92" s="189">
        <v>790</v>
      </c>
      <c r="B92" s="51" t="s">
        <v>74</v>
      </c>
      <c r="C92" s="52">
        <v>57068.78</v>
      </c>
      <c r="D92" s="52">
        <v>97503.75</v>
      </c>
      <c r="E92" s="53">
        <v>51568.78</v>
      </c>
      <c r="F92" s="53">
        <f t="shared" si="1"/>
        <v>45934.97</v>
      </c>
    </row>
    <row r="93" spans="1:6" ht="16.5" customHeight="1">
      <c r="A93" s="189">
        <v>808</v>
      </c>
      <c r="B93" s="185" t="s">
        <v>54</v>
      </c>
      <c r="C93" s="52">
        <v>728788.31</v>
      </c>
      <c r="D93" s="52">
        <v>778915.31</v>
      </c>
      <c r="E93" s="53">
        <v>712016.31</v>
      </c>
      <c r="F93" s="53">
        <f t="shared" si="1"/>
        <v>66899</v>
      </c>
    </row>
    <row r="94" spans="1:7" ht="12.75">
      <c r="A94" s="182"/>
      <c r="B94" s="182" t="s">
        <v>9</v>
      </c>
      <c r="C94" s="183">
        <f>SUM(C71:C93)</f>
        <v>7916783.66</v>
      </c>
      <c r="D94" s="183">
        <f>SUM(D72:D93)</f>
        <v>7978804.720000001</v>
      </c>
      <c r="E94" s="183">
        <f>SUM(E71:E93)</f>
        <v>5459475.590000002</v>
      </c>
      <c r="F94" s="183">
        <f>SUM(F71:F93)</f>
        <v>2519329.13</v>
      </c>
      <c r="G94" s="26"/>
    </row>
    <row r="95" spans="1:6" ht="12.75">
      <c r="A95" s="190" t="s">
        <v>33</v>
      </c>
      <c r="B95" s="51" t="s">
        <v>10</v>
      </c>
      <c r="C95" s="52">
        <v>85686.38</v>
      </c>
      <c r="D95" s="52">
        <v>148630.38</v>
      </c>
      <c r="E95" s="53">
        <v>93823.71</v>
      </c>
      <c r="F95" s="53">
        <f>D95-E95</f>
        <v>54806.67</v>
      </c>
    </row>
    <row r="96" spans="1:6" ht="25.5">
      <c r="A96" s="182"/>
      <c r="B96" s="188" t="s">
        <v>32</v>
      </c>
      <c r="C96" s="183">
        <f>C94+C95</f>
        <v>8002470.04</v>
      </c>
      <c r="D96" s="183">
        <f>D94+D95</f>
        <v>8127435.100000001</v>
      </c>
      <c r="E96" s="183">
        <f>E94+E95</f>
        <v>5553299.300000002</v>
      </c>
      <c r="F96" s="183">
        <f>SUM(F94:F95)</f>
        <v>2574135.8</v>
      </c>
    </row>
    <row r="97" spans="1:6" ht="12.75">
      <c r="A97" s="212" t="s">
        <v>40</v>
      </c>
      <c r="B97" s="213" t="s">
        <v>42</v>
      </c>
      <c r="C97" s="214">
        <v>0</v>
      </c>
      <c r="D97" s="214">
        <v>0</v>
      </c>
      <c r="E97" s="215">
        <v>0</v>
      </c>
      <c r="F97" s="215">
        <f>D97-E97</f>
        <v>0</v>
      </c>
    </row>
    <row r="98" spans="1:6" ht="12.75">
      <c r="A98" s="216"/>
      <c r="B98" s="218" t="s">
        <v>41</v>
      </c>
      <c r="C98" s="217">
        <f>C96+C97</f>
        <v>8002470.04</v>
      </c>
      <c r="D98" s="217">
        <f>D96+D97</f>
        <v>8127435.100000001</v>
      </c>
      <c r="E98" s="217">
        <f>E96+E97</f>
        <v>5553299.300000002</v>
      </c>
      <c r="F98" s="217">
        <f>F96+F97</f>
        <v>2574135.8</v>
      </c>
    </row>
    <row r="99" ht="12.75">
      <c r="F99" s="441"/>
    </row>
    <row r="104" ht="15" customHeight="1">
      <c r="F104" s="184" t="s">
        <v>99</v>
      </c>
    </row>
    <row r="105" spans="1:6" ht="29.25" customHeight="1">
      <c r="A105" s="508" t="s">
        <v>315</v>
      </c>
      <c r="B105" s="509"/>
      <c r="C105" s="509"/>
      <c r="D105" s="509"/>
      <c r="E105" s="509"/>
      <c r="F105" s="509"/>
    </row>
    <row r="106" ht="15" customHeight="1"/>
    <row r="107" spans="1:6" ht="41.25" customHeight="1">
      <c r="A107" s="182" t="s">
        <v>0</v>
      </c>
      <c r="B107" s="188" t="s">
        <v>1</v>
      </c>
      <c r="C107" s="477" t="s">
        <v>309</v>
      </c>
      <c r="D107" s="477" t="s">
        <v>289</v>
      </c>
      <c r="E107" s="188" t="s">
        <v>31</v>
      </c>
      <c r="F107" s="476" t="s">
        <v>311</v>
      </c>
    </row>
    <row r="108" spans="1:6" ht="12.75">
      <c r="A108" s="189">
        <v>106</v>
      </c>
      <c r="B108" s="51" t="s">
        <v>35</v>
      </c>
      <c r="C108" s="52">
        <v>685496.93</v>
      </c>
      <c r="D108" s="52">
        <v>685496.93</v>
      </c>
      <c r="E108" s="53">
        <v>329167.51</v>
      </c>
      <c r="F108" s="53">
        <f>D108-E108</f>
        <v>356329.42000000004</v>
      </c>
    </row>
    <row r="109" spans="1:6" ht="12.75">
      <c r="A109" s="189">
        <v>802</v>
      </c>
      <c r="B109" s="51" t="s">
        <v>37</v>
      </c>
      <c r="C109" s="52">
        <v>43170</v>
      </c>
      <c r="D109" s="52">
        <v>43170</v>
      </c>
      <c r="E109" s="53">
        <v>43170</v>
      </c>
      <c r="F109" s="53">
        <f>D109-E109</f>
        <v>0</v>
      </c>
    </row>
    <row r="110" spans="1:6" ht="12.75">
      <c r="A110" s="182"/>
      <c r="B110" s="182" t="s">
        <v>9</v>
      </c>
      <c r="C110" s="183">
        <f>SUM(C108:C109)</f>
        <v>728666.93</v>
      </c>
      <c r="D110" s="183">
        <f>SUM(D108:D109)</f>
        <v>728666.93</v>
      </c>
      <c r="E110" s="183">
        <f>SUM(E108:E109)</f>
        <v>372337.51</v>
      </c>
      <c r="F110" s="183">
        <f>SUM(F108:F109)</f>
        <v>356329.42000000004</v>
      </c>
    </row>
    <row r="111" spans="1:6" ht="12.75">
      <c r="A111" s="190" t="s">
        <v>33</v>
      </c>
      <c r="B111" s="51" t="s">
        <v>10</v>
      </c>
      <c r="C111" s="52">
        <v>0</v>
      </c>
      <c r="D111" s="52">
        <v>0</v>
      </c>
      <c r="E111" s="53">
        <v>0</v>
      </c>
      <c r="F111" s="53">
        <f>D111-E111</f>
        <v>0</v>
      </c>
    </row>
    <row r="112" spans="1:6" ht="25.5">
      <c r="A112" s="182"/>
      <c r="B112" s="188" t="s">
        <v>32</v>
      </c>
      <c r="C112" s="183">
        <f>C110+C111</f>
        <v>728666.93</v>
      </c>
      <c r="D112" s="183">
        <f>D110+D111</f>
        <v>728666.93</v>
      </c>
      <c r="E112" s="183">
        <f>E110+E111</f>
        <v>372337.51</v>
      </c>
      <c r="F112" s="183">
        <f>SUM(F110:F111)</f>
        <v>356329.42000000004</v>
      </c>
    </row>
    <row r="113" spans="1:6" ht="12.75">
      <c r="A113" s="212" t="s">
        <v>40</v>
      </c>
      <c r="B113" s="213" t="s">
        <v>42</v>
      </c>
      <c r="C113" s="214">
        <v>0</v>
      </c>
      <c r="D113" s="214">
        <v>0</v>
      </c>
      <c r="E113" s="215">
        <v>0</v>
      </c>
      <c r="F113" s="215">
        <f>D113-E113</f>
        <v>0</v>
      </c>
    </row>
    <row r="114" spans="1:6" ht="12.75">
      <c r="A114" s="216"/>
      <c r="B114" s="218" t="s">
        <v>41</v>
      </c>
      <c r="C114" s="217">
        <f>C112+C113</f>
        <v>728666.93</v>
      </c>
      <c r="D114" s="217">
        <f>D112+D113</f>
        <v>728666.93</v>
      </c>
      <c r="E114" s="217">
        <f>E112+E113</f>
        <v>372337.51</v>
      </c>
      <c r="F114" s="217">
        <f>F112+F113</f>
        <v>356329.42000000004</v>
      </c>
    </row>
    <row r="115" ht="15" customHeight="1">
      <c r="F115" s="442"/>
    </row>
    <row r="116" spans="1:6" ht="30" customHeight="1">
      <c r="A116" s="501" t="s">
        <v>281</v>
      </c>
      <c r="B116" s="510"/>
      <c r="C116" s="510"/>
      <c r="D116" s="510"/>
      <c r="E116" s="510"/>
      <c r="F116" s="510"/>
    </row>
    <row r="117" ht="15" customHeight="1"/>
    <row r="118" spans="1:6" ht="42" customHeight="1">
      <c r="A118" s="182" t="s">
        <v>0</v>
      </c>
      <c r="B118" s="188" t="s">
        <v>1</v>
      </c>
      <c r="C118" s="400" t="s">
        <v>273</v>
      </c>
      <c r="D118" s="400" t="s">
        <v>271</v>
      </c>
      <c r="E118" s="188" t="s">
        <v>31</v>
      </c>
      <c r="F118" s="399" t="s">
        <v>272</v>
      </c>
    </row>
    <row r="119" spans="1:6" ht="12.75">
      <c r="A119" s="189">
        <v>105</v>
      </c>
      <c r="B119" s="51" t="s">
        <v>2</v>
      </c>
      <c r="C119" s="52">
        <v>52443.58</v>
      </c>
      <c r="D119" s="52">
        <v>52443.58</v>
      </c>
      <c r="E119" s="53">
        <v>11916.73</v>
      </c>
      <c r="F119" s="53">
        <f>D119-E119</f>
        <v>40526.850000000006</v>
      </c>
    </row>
    <row r="120" spans="1:10" ht="13.5" thickBot="1">
      <c r="A120" s="189">
        <v>491</v>
      </c>
      <c r="B120" s="51" t="s">
        <v>6</v>
      </c>
      <c r="C120" s="52">
        <v>7967.82</v>
      </c>
      <c r="D120" s="52">
        <v>7967.82</v>
      </c>
      <c r="E120" s="53">
        <v>7967.82</v>
      </c>
      <c r="F120" s="53">
        <f>D120-E120</f>
        <v>0</v>
      </c>
      <c r="G120" s="3"/>
      <c r="H120" s="3"/>
      <c r="I120" s="3"/>
      <c r="J120" s="3"/>
    </row>
    <row r="121" spans="1:10" s="186" customFormat="1" ht="13.5" thickBot="1">
      <c r="A121" s="182"/>
      <c r="B121" s="182" t="s">
        <v>9</v>
      </c>
      <c r="C121" s="183">
        <f>SUM(C119:C120)</f>
        <v>60411.4</v>
      </c>
      <c r="D121" s="183">
        <f>SUM(D119:D120)</f>
        <v>60411.4</v>
      </c>
      <c r="E121" s="183">
        <f>SUM(E119:E120)</f>
        <v>19884.55</v>
      </c>
      <c r="F121" s="183">
        <f>SUM(F119:F120)</f>
        <v>40526.850000000006</v>
      </c>
      <c r="G121" s="3"/>
      <c r="H121" s="3"/>
      <c r="I121" s="3"/>
      <c r="J121" s="3"/>
    </row>
    <row r="122" spans="1:10" ht="12.75">
      <c r="A122" s="190" t="s">
        <v>33</v>
      </c>
      <c r="B122" s="51" t="s">
        <v>10</v>
      </c>
      <c r="C122" s="52">
        <v>0</v>
      </c>
      <c r="D122" s="52">
        <v>0</v>
      </c>
      <c r="E122" s="53">
        <v>0</v>
      </c>
      <c r="F122" s="53">
        <v>0</v>
      </c>
      <c r="G122" s="3"/>
      <c r="H122" s="3"/>
      <c r="I122" s="3"/>
      <c r="J122" s="3"/>
    </row>
    <row r="123" spans="1:6" ht="25.5">
      <c r="A123" s="182"/>
      <c r="B123" s="188" t="s">
        <v>32</v>
      </c>
      <c r="C123" s="183">
        <f>C121+C122</f>
        <v>60411.4</v>
      </c>
      <c r="D123" s="183">
        <f>D121+D122</f>
        <v>60411.4</v>
      </c>
      <c r="E123" s="183">
        <f>E121+E122</f>
        <v>19884.55</v>
      </c>
      <c r="F123" s="183">
        <f>SUM(F121:F122)</f>
        <v>40526.850000000006</v>
      </c>
    </row>
    <row r="124" spans="1:6" ht="12.75">
      <c r="A124" s="212" t="s">
        <v>40</v>
      </c>
      <c r="B124" s="213" t="s">
        <v>42</v>
      </c>
      <c r="C124" s="214">
        <v>0</v>
      </c>
      <c r="D124" s="214">
        <v>0</v>
      </c>
      <c r="E124" s="215">
        <v>0</v>
      </c>
      <c r="F124" s="215">
        <v>0</v>
      </c>
    </row>
    <row r="125" spans="1:6" ht="12.75">
      <c r="A125" s="219"/>
      <c r="B125" s="218" t="s">
        <v>41</v>
      </c>
      <c r="C125" s="217">
        <f>C123+C124</f>
        <v>60411.4</v>
      </c>
      <c r="D125" s="217">
        <f>D123+D124</f>
        <v>60411.4</v>
      </c>
      <c r="E125" s="217">
        <f>E123+E124</f>
        <v>19884.55</v>
      </c>
      <c r="F125" s="217">
        <f>F123+F124</f>
        <v>40526.850000000006</v>
      </c>
    </row>
    <row r="126" ht="12.75">
      <c r="F126" s="462"/>
    </row>
    <row r="134" spans="6:40" ht="15">
      <c r="F134" s="291"/>
      <c r="G134" s="292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6"/>
      <c r="AN134" s="276"/>
    </row>
    <row r="135" spans="1:54" ht="15">
      <c r="A135" s="500"/>
      <c r="B135" s="500"/>
      <c r="C135" s="500"/>
      <c r="D135" s="500"/>
      <c r="E135" s="500"/>
      <c r="F135" s="500"/>
      <c r="G135" s="500"/>
      <c r="H135" s="500"/>
      <c r="I135" s="500"/>
      <c r="J135" s="500"/>
      <c r="K135" s="500"/>
      <c r="L135" s="500"/>
      <c r="M135" s="500"/>
      <c r="N135" s="500"/>
      <c r="O135" s="500"/>
      <c r="P135" s="500"/>
      <c r="Q135" s="500"/>
      <c r="R135" s="500"/>
      <c r="S135" s="500"/>
      <c r="T135" s="500"/>
      <c r="U135" s="500"/>
      <c r="V135" s="500"/>
      <c r="W135" s="500"/>
      <c r="X135" s="500"/>
      <c r="Y135" s="500"/>
      <c r="Z135" s="500"/>
      <c r="AA135" s="500"/>
      <c r="AB135" s="500"/>
      <c r="AC135" s="500"/>
      <c r="AD135" s="500"/>
      <c r="AE135" s="500"/>
      <c r="AF135" s="500"/>
      <c r="AG135" s="500"/>
      <c r="AH135" s="500"/>
      <c r="AI135" s="500"/>
      <c r="AJ135" s="500"/>
      <c r="AK135" s="500"/>
      <c r="AL135" s="500"/>
      <c r="AM135" s="500"/>
      <c r="AN135" s="500"/>
      <c r="AO135" s="500"/>
      <c r="AP135" s="500"/>
      <c r="AQ135" s="500"/>
      <c r="AR135" s="500"/>
      <c r="AS135" s="500"/>
      <c r="AT135" s="500"/>
      <c r="AU135" s="500"/>
      <c r="AV135" s="500"/>
      <c r="AW135" s="500"/>
      <c r="AX135" s="500"/>
      <c r="AY135" s="500"/>
      <c r="AZ135" s="500"/>
      <c r="BA135" s="500"/>
      <c r="BB135" s="500"/>
    </row>
    <row r="136" ht="12.75">
      <c r="F136" s="184" t="s">
        <v>103</v>
      </c>
    </row>
    <row r="137" spans="1:6" ht="12.75">
      <c r="A137" s="504" t="s">
        <v>346</v>
      </c>
      <c r="B137" s="504"/>
      <c r="C137" s="504"/>
      <c r="D137" s="504"/>
      <c r="E137" s="504"/>
      <c r="F137" s="504"/>
    </row>
    <row r="138" spans="1:6" ht="12.75">
      <c r="A138" s="504"/>
      <c r="B138" s="504"/>
      <c r="C138" s="504"/>
      <c r="D138" s="504"/>
      <c r="E138" s="504"/>
      <c r="F138" s="504"/>
    </row>
    <row r="139" ht="12.75">
      <c r="A139" s="290"/>
    </row>
    <row r="140" spans="1:6" ht="12.75" customHeight="1">
      <c r="A140" s="505" t="s">
        <v>0</v>
      </c>
      <c r="B140" s="506" t="s">
        <v>1</v>
      </c>
      <c r="C140" s="507" t="s">
        <v>347</v>
      </c>
      <c r="D140" s="507" t="s">
        <v>289</v>
      </c>
      <c r="E140" s="507" t="s">
        <v>31</v>
      </c>
      <c r="F140" s="503" t="s">
        <v>311</v>
      </c>
    </row>
    <row r="141" spans="1:6" ht="29.25" customHeight="1">
      <c r="A141" s="505"/>
      <c r="B141" s="506"/>
      <c r="C141" s="507"/>
      <c r="D141" s="507"/>
      <c r="E141" s="507"/>
      <c r="F141" s="503"/>
    </row>
    <row r="142" spans="1:6" ht="12.75">
      <c r="A142" s="279">
        <v>105</v>
      </c>
      <c r="B142" s="280" t="s">
        <v>2</v>
      </c>
      <c r="C142" s="295">
        <v>1454161.18</v>
      </c>
      <c r="D142" s="295">
        <v>1454161.18</v>
      </c>
      <c r="E142" s="295">
        <v>381893.57</v>
      </c>
      <c r="F142" s="295">
        <f>D142-E142</f>
        <v>1072267.6099999999</v>
      </c>
    </row>
    <row r="143" spans="1:6" ht="12.75">
      <c r="A143" s="279">
        <v>101</v>
      </c>
      <c r="B143" s="280" t="s">
        <v>60</v>
      </c>
      <c r="C143" s="295">
        <v>520097.09</v>
      </c>
      <c r="D143" s="295">
        <v>520097.09</v>
      </c>
      <c r="E143" s="295">
        <v>162280.36</v>
      </c>
      <c r="F143" s="295">
        <f aca="true" t="shared" si="2" ref="F143:F179">D143-E143</f>
        <v>357816.73000000004</v>
      </c>
    </row>
    <row r="144" spans="1:6" ht="15" customHeight="1">
      <c r="A144" s="279">
        <v>102</v>
      </c>
      <c r="B144" s="280" t="s">
        <v>105</v>
      </c>
      <c r="C144" s="295">
        <v>5221.21</v>
      </c>
      <c r="D144" s="295">
        <v>5221.21</v>
      </c>
      <c r="E144" s="295">
        <v>489.51</v>
      </c>
      <c r="F144" s="295">
        <f t="shared" si="2"/>
        <v>4731.7</v>
      </c>
    </row>
    <row r="145" spans="1:6" ht="15.75" customHeight="1">
      <c r="A145" s="279">
        <v>106</v>
      </c>
      <c r="B145" s="280" t="s">
        <v>35</v>
      </c>
      <c r="C145" s="295">
        <v>741694.86</v>
      </c>
      <c r="D145" s="295">
        <v>741694.86</v>
      </c>
      <c r="E145" s="295">
        <v>334670.23</v>
      </c>
      <c r="F145" s="295">
        <f t="shared" si="2"/>
        <v>407024.63</v>
      </c>
    </row>
    <row r="146" spans="1:6" ht="15" customHeight="1">
      <c r="A146" s="279">
        <v>107</v>
      </c>
      <c r="B146" s="280" t="s">
        <v>51</v>
      </c>
      <c r="C146" s="295">
        <v>16421411.19</v>
      </c>
      <c r="D146" s="295">
        <v>16564053.2</v>
      </c>
      <c r="E146" s="461">
        <v>4762945.77</v>
      </c>
      <c r="F146" s="295">
        <f t="shared" si="2"/>
        <v>11801107.43</v>
      </c>
    </row>
    <row r="147" spans="1:6" ht="12.75">
      <c r="A147" s="279">
        <v>109</v>
      </c>
      <c r="B147" s="280" t="s">
        <v>3</v>
      </c>
      <c r="C147" s="295">
        <v>2130596.85</v>
      </c>
      <c r="D147" s="295">
        <v>2130596.85</v>
      </c>
      <c r="E147" s="461">
        <v>864581.52</v>
      </c>
      <c r="F147" s="295">
        <f t="shared" si="2"/>
        <v>1266015.33</v>
      </c>
    </row>
    <row r="148" spans="1:6" ht="12.75">
      <c r="A148" s="279">
        <v>110</v>
      </c>
      <c r="B148" s="280" t="s">
        <v>106</v>
      </c>
      <c r="C148" s="295">
        <v>1150059.96</v>
      </c>
      <c r="D148" s="295">
        <v>1473630.37</v>
      </c>
      <c r="E148" s="461">
        <v>708747.33</v>
      </c>
      <c r="F148" s="295">
        <f t="shared" si="2"/>
        <v>764883.0400000002</v>
      </c>
    </row>
    <row r="149" spans="1:6" ht="12.75">
      <c r="A149" s="279">
        <v>210</v>
      </c>
      <c r="B149" s="280" t="s">
        <v>107</v>
      </c>
      <c r="C149" s="295">
        <v>310154.22</v>
      </c>
      <c r="D149" s="295">
        <v>303672.02</v>
      </c>
      <c r="E149" s="461">
        <v>264965.16</v>
      </c>
      <c r="F149" s="295">
        <f t="shared" si="2"/>
        <v>38706.860000000044</v>
      </c>
    </row>
    <row r="150" spans="1:6" ht="12.75">
      <c r="A150" s="279">
        <v>211</v>
      </c>
      <c r="B150" s="280" t="s">
        <v>34</v>
      </c>
      <c r="C150" s="295">
        <v>21039255.16</v>
      </c>
      <c r="D150" s="295">
        <v>22241973.13</v>
      </c>
      <c r="E150" s="461">
        <v>8362860.71</v>
      </c>
      <c r="F150" s="295">
        <f t="shared" si="2"/>
        <v>13879112.419999998</v>
      </c>
    </row>
    <row r="151" spans="1:6" ht="12.75">
      <c r="A151" s="279">
        <v>220</v>
      </c>
      <c r="B151" s="280" t="s">
        <v>52</v>
      </c>
      <c r="C151" s="295">
        <v>28305840.7</v>
      </c>
      <c r="D151" s="295">
        <v>28667642.65</v>
      </c>
      <c r="E151" s="461">
        <v>13777887.57</v>
      </c>
      <c r="F151" s="295">
        <f t="shared" si="2"/>
        <v>14889755.079999998</v>
      </c>
    </row>
    <row r="152" spans="1:6" ht="12.75">
      <c r="A152" s="279">
        <v>226</v>
      </c>
      <c r="B152" s="280" t="s">
        <v>4</v>
      </c>
      <c r="C152" s="295">
        <v>1283117.72</v>
      </c>
      <c r="D152" s="295">
        <v>1367674.18</v>
      </c>
      <c r="E152" s="461">
        <v>456629.29</v>
      </c>
      <c r="F152" s="295">
        <f t="shared" si="2"/>
        <v>911044.8899999999</v>
      </c>
    </row>
    <row r="153" spans="1:6" ht="12.75">
      <c r="A153" s="279">
        <v>290</v>
      </c>
      <c r="B153" s="280" t="s">
        <v>108</v>
      </c>
      <c r="C153" s="295">
        <v>1526923.34</v>
      </c>
      <c r="D153" s="295">
        <v>1526923.34</v>
      </c>
      <c r="E153" s="295">
        <v>297272.05</v>
      </c>
      <c r="F153" s="295">
        <f t="shared" si="2"/>
        <v>1229651.29</v>
      </c>
    </row>
    <row r="154" spans="1:6" ht="12.75">
      <c r="A154" s="279">
        <v>291</v>
      </c>
      <c r="B154" s="280" t="s">
        <v>109</v>
      </c>
      <c r="C154" s="295">
        <v>26042.49</v>
      </c>
      <c r="D154" s="295">
        <v>26042.49</v>
      </c>
      <c r="E154" s="295">
        <v>16889.01</v>
      </c>
      <c r="F154" s="295">
        <f t="shared" si="2"/>
        <v>9153.480000000003</v>
      </c>
    </row>
    <row r="155" spans="1:6" ht="12.75">
      <c r="A155" s="279">
        <v>310</v>
      </c>
      <c r="B155" s="280" t="s">
        <v>5</v>
      </c>
      <c r="C155" s="295">
        <v>450533.03</v>
      </c>
      <c r="D155" s="295">
        <v>450533.03</v>
      </c>
      <c r="E155" s="295">
        <v>238087.65</v>
      </c>
      <c r="F155" s="295">
        <f t="shared" si="2"/>
        <v>212445.38000000003</v>
      </c>
    </row>
    <row r="156" spans="1:6" ht="12.75">
      <c r="A156" s="279">
        <v>344</v>
      </c>
      <c r="B156" s="282" t="s">
        <v>110</v>
      </c>
      <c r="C156" s="295">
        <v>11590</v>
      </c>
      <c r="D156" s="295">
        <v>11590</v>
      </c>
      <c r="E156" s="295">
        <v>9194.72</v>
      </c>
      <c r="F156" s="295">
        <f t="shared" si="2"/>
        <v>2395.2800000000007</v>
      </c>
    </row>
    <row r="157" spans="1:6" ht="12.75">
      <c r="A157" s="279">
        <v>348</v>
      </c>
      <c r="B157" s="282" t="s">
        <v>111</v>
      </c>
      <c r="C157" s="295">
        <v>10384</v>
      </c>
      <c r="D157" s="295">
        <v>19884</v>
      </c>
      <c r="E157" s="295">
        <v>4053.24</v>
      </c>
      <c r="F157" s="295">
        <f t="shared" si="2"/>
        <v>15830.76</v>
      </c>
    </row>
    <row r="158" spans="1:6" ht="12.75">
      <c r="A158" s="279">
        <v>491</v>
      </c>
      <c r="B158" s="280" t="s">
        <v>6</v>
      </c>
      <c r="C158" s="295">
        <v>1214799.57</v>
      </c>
      <c r="D158" s="295">
        <v>1725658.43</v>
      </c>
      <c r="E158" s="295">
        <v>1231634.27</v>
      </c>
      <c r="F158" s="295">
        <f t="shared" si="2"/>
        <v>494024.1599999999</v>
      </c>
    </row>
    <row r="159" spans="1:6" ht="12.75">
      <c r="A159" s="279">
        <v>580</v>
      </c>
      <c r="B159" s="280" t="s">
        <v>112</v>
      </c>
      <c r="C159" s="295">
        <v>56603.28</v>
      </c>
      <c r="D159" s="295">
        <v>56603.28</v>
      </c>
      <c r="E159" s="295">
        <v>56603.28</v>
      </c>
      <c r="F159" s="295">
        <f t="shared" si="2"/>
        <v>0</v>
      </c>
    </row>
    <row r="160" spans="1:6" ht="12.75">
      <c r="A160" s="279">
        <v>582</v>
      </c>
      <c r="B160" s="280" t="s">
        <v>67</v>
      </c>
      <c r="C160" s="295">
        <v>46320.07</v>
      </c>
      <c r="D160" s="295">
        <v>53820.07</v>
      </c>
      <c r="E160" s="295">
        <v>46432.57</v>
      </c>
      <c r="F160" s="295">
        <f t="shared" si="2"/>
        <v>7387.5</v>
      </c>
    </row>
    <row r="161" spans="1:6" ht="12.75">
      <c r="A161" s="279">
        <v>603</v>
      </c>
      <c r="B161" s="280" t="s">
        <v>68</v>
      </c>
      <c r="C161" s="295">
        <v>7200</v>
      </c>
      <c r="D161" s="295">
        <v>7200</v>
      </c>
      <c r="E161" s="295">
        <v>1560</v>
      </c>
      <c r="F161" s="295">
        <f t="shared" si="2"/>
        <v>5640</v>
      </c>
    </row>
    <row r="162" spans="1:6" ht="12.75">
      <c r="A162" s="279">
        <v>622</v>
      </c>
      <c r="B162" s="280" t="s">
        <v>113</v>
      </c>
      <c r="C162" s="295">
        <v>48839</v>
      </c>
      <c r="D162" s="295">
        <v>48839</v>
      </c>
      <c r="E162" s="295">
        <v>25090.94</v>
      </c>
      <c r="F162" s="295">
        <f t="shared" si="2"/>
        <v>23748.06</v>
      </c>
    </row>
    <row r="163" spans="1:6" ht="12.75">
      <c r="A163" s="279">
        <v>623</v>
      </c>
      <c r="B163" s="280" t="s">
        <v>278</v>
      </c>
      <c r="C163" s="295">
        <v>29848.45</v>
      </c>
      <c r="D163" s="295">
        <v>37852.77</v>
      </c>
      <c r="E163" s="295">
        <v>3940.77</v>
      </c>
      <c r="F163" s="295">
        <f t="shared" si="2"/>
        <v>33912</v>
      </c>
    </row>
    <row r="164" spans="1:6" ht="12.75">
      <c r="A164" s="279">
        <v>624</v>
      </c>
      <c r="B164" s="280" t="s">
        <v>114</v>
      </c>
      <c r="C164" s="295">
        <v>109080.95</v>
      </c>
      <c r="D164" s="295">
        <v>132159.68</v>
      </c>
      <c r="E164" s="295">
        <v>76428.41</v>
      </c>
      <c r="F164" s="295">
        <f t="shared" si="2"/>
        <v>55731.26999999999</v>
      </c>
    </row>
    <row r="165" spans="1:6" ht="12.75">
      <c r="A165" s="279">
        <v>626</v>
      </c>
      <c r="B165" s="280" t="s">
        <v>115</v>
      </c>
      <c r="C165" s="295">
        <v>57096</v>
      </c>
      <c r="D165" s="295">
        <v>57096</v>
      </c>
      <c r="E165" s="295">
        <v>34257.6</v>
      </c>
      <c r="F165" s="295">
        <f t="shared" si="2"/>
        <v>22838.4</v>
      </c>
    </row>
    <row r="166" spans="1:6" ht="12.75">
      <c r="A166" s="279">
        <v>629</v>
      </c>
      <c r="B166" s="280" t="s">
        <v>116</v>
      </c>
      <c r="C166" s="295">
        <v>5200</v>
      </c>
      <c r="D166" s="295">
        <v>5200</v>
      </c>
      <c r="E166" s="295">
        <v>2079.84</v>
      </c>
      <c r="F166" s="295">
        <f t="shared" si="2"/>
        <v>3120.16</v>
      </c>
    </row>
    <row r="167" spans="1:6" ht="12.75">
      <c r="A167" s="279">
        <v>643</v>
      </c>
      <c r="B167" s="280" t="s">
        <v>69</v>
      </c>
      <c r="C167" s="295">
        <v>7500</v>
      </c>
      <c r="D167" s="295">
        <v>7500</v>
      </c>
      <c r="E167" s="295">
        <v>2625</v>
      </c>
      <c r="F167" s="295">
        <f t="shared" si="2"/>
        <v>4875</v>
      </c>
    </row>
    <row r="168" spans="1:6" ht="12.75">
      <c r="A168" s="279">
        <v>669</v>
      </c>
      <c r="B168" s="280" t="s">
        <v>117</v>
      </c>
      <c r="C168" s="295">
        <v>5402.16</v>
      </c>
      <c r="D168" s="295">
        <v>5402.16</v>
      </c>
      <c r="E168" s="295">
        <v>5402.16</v>
      </c>
      <c r="F168" s="295">
        <f t="shared" si="2"/>
        <v>0</v>
      </c>
    </row>
    <row r="169" spans="1:6" ht="12.75">
      <c r="A169" s="279">
        <v>742</v>
      </c>
      <c r="B169" s="280" t="s">
        <v>70</v>
      </c>
      <c r="C169" s="295">
        <v>121185.44</v>
      </c>
      <c r="D169" s="295">
        <v>25700</v>
      </c>
      <c r="E169" s="295">
        <v>0</v>
      </c>
      <c r="F169" s="295">
        <f t="shared" si="2"/>
        <v>25700</v>
      </c>
    </row>
    <row r="170" spans="1:6" ht="12.75">
      <c r="A170" s="279">
        <v>743</v>
      </c>
      <c r="B170" s="280" t="s">
        <v>7</v>
      </c>
      <c r="C170" s="295">
        <v>816616.04</v>
      </c>
      <c r="D170" s="295">
        <v>756616.04</v>
      </c>
      <c r="E170" s="461">
        <v>695215.56</v>
      </c>
      <c r="F170" s="295">
        <f t="shared" si="2"/>
        <v>61400.47999999998</v>
      </c>
    </row>
    <row r="171" spans="1:6" ht="12.75">
      <c r="A171" s="279">
        <v>746</v>
      </c>
      <c r="B171" s="280" t="s">
        <v>71</v>
      </c>
      <c r="C171" s="295">
        <v>114903.18</v>
      </c>
      <c r="D171" s="295">
        <v>114903.18</v>
      </c>
      <c r="E171" s="295">
        <v>94165.45</v>
      </c>
      <c r="F171" s="295">
        <f t="shared" si="2"/>
        <v>20737.729999999996</v>
      </c>
    </row>
    <row r="172" spans="1:6" ht="12.75">
      <c r="A172" s="279">
        <v>747</v>
      </c>
      <c r="B172" s="280" t="s">
        <v>72</v>
      </c>
      <c r="C172" s="295">
        <v>44193.44</v>
      </c>
      <c r="D172" s="295">
        <v>44193.44</v>
      </c>
      <c r="E172" s="295">
        <v>32731.62</v>
      </c>
      <c r="F172" s="295">
        <f t="shared" si="2"/>
        <v>11461.820000000003</v>
      </c>
    </row>
    <row r="173" spans="1:6" ht="12.75">
      <c r="A173" s="279">
        <v>748</v>
      </c>
      <c r="B173" s="280" t="s">
        <v>73</v>
      </c>
      <c r="C173" s="295">
        <v>12786.95</v>
      </c>
      <c r="D173" s="295">
        <v>12786.95</v>
      </c>
      <c r="E173" s="295">
        <v>12786.95</v>
      </c>
      <c r="F173" s="295">
        <f t="shared" si="2"/>
        <v>0</v>
      </c>
    </row>
    <row r="174" spans="1:6" ht="12.75">
      <c r="A174" s="279">
        <v>790</v>
      </c>
      <c r="B174" s="280" t="s">
        <v>74</v>
      </c>
      <c r="C174" s="295">
        <v>57068.78</v>
      </c>
      <c r="D174" s="295">
        <v>97503.75</v>
      </c>
      <c r="E174" s="295">
        <v>51568.78</v>
      </c>
      <c r="F174" s="295">
        <f t="shared" si="2"/>
        <v>45934.97</v>
      </c>
    </row>
    <row r="175" spans="1:6" ht="12.75">
      <c r="A175" s="279">
        <v>802</v>
      </c>
      <c r="B175" s="280" t="s">
        <v>37</v>
      </c>
      <c r="C175" s="295">
        <v>550324.99</v>
      </c>
      <c r="D175" s="295">
        <v>550324.99</v>
      </c>
      <c r="E175" s="295">
        <v>550324.99</v>
      </c>
      <c r="F175" s="295">
        <f t="shared" si="2"/>
        <v>0</v>
      </c>
    </row>
    <row r="176" spans="1:6" ht="12.75">
      <c r="A176" s="279">
        <v>803</v>
      </c>
      <c r="B176" s="280" t="s">
        <v>118</v>
      </c>
      <c r="C176" s="295">
        <v>162135.64</v>
      </c>
      <c r="D176" s="295">
        <v>156645.64</v>
      </c>
      <c r="E176" s="295">
        <v>105156.84</v>
      </c>
      <c r="F176" s="295">
        <f t="shared" si="2"/>
        <v>51488.80000000002</v>
      </c>
    </row>
    <row r="177" spans="1:6" ht="12.75">
      <c r="A177" s="279">
        <v>805</v>
      </c>
      <c r="B177" s="280" t="s">
        <v>119</v>
      </c>
      <c r="C177" s="295">
        <v>15051</v>
      </c>
      <c r="D177" s="295">
        <v>15051</v>
      </c>
      <c r="E177" s="295">
        <v>394</v>
      </c>
      <c r="F177" s="295">
        <f t="shared" si="2"/>
        <v>14657</v>
      </c>
    </row>
    <row r="178" spans="1:6" ht="12.75">
      <c r="A178" s="279">
        <v>806</v>
      </c>
      <c r="B178" s="280" t="s">
        <v>8</v>
      </c>
      <c r="C178" s="295">
        <v>929119.42</v>
      </c>
      <c r="D178" s="295">
        <v>929119.42</v>
      </c>
      <c r="E178" s="295">
        <v>521589.33</v>
      </c>
      <c r="F178" s="295">
        <f t="shared" si="2"/>
        <v>407530.09</v>
      </c>
    </row>
    <row r="179" spans="1:6" ht="12.75">
      <c r="A179" s="279">
        <v>808</v>
      </c>
      <c r="B179" s="282" t="s">
        <v>54</v>
      </c>
      <c r="C179" s="295">
        <v>1166381.34</v>
      </c>
      <c r="D179" s="295">
        <v>1216508.34</v>
      </c>
      <c r="E179" s="295">
        <v>984341.83</v>
      </c>
      <c r="F179" s="295">
        <f t="shared" si="2"/>
        <v>232166.51000000013</v>
      </c>
    </row>
    <row r="180" spans="1:6" ht="12.75">
      <c r="A180" s="228"/>
      <c r="B180" s="228" t="s">
        <v>9</v>
      </c>
      <c r="C180" s="283">
        <f>SUM(C142:C179)</f>
        <v>80964738.7</v>
      </c>
      <c r="D180" s="296">
        <f>SUM(D142:D179)</f>
        <v>83562073.74000002</v>
      </c>
      <c r="E180" s="296">
        <f>SUM(E142:E179)</f>
        <v>35177777.88</v>
      </c>
      <c r="F180" s="296">
        <f>SUM(F142:F179)</f>
        <v>48384295.859999985</v>
      </c>
    </row>
    <row r="181" spans="1:6" ht="12.75">
      <c r="A181" s="284" t="s">
        <v>33</v>
      </c>
      <c r="B181" s="280" t="s">
        <v>10</v>
      </c>
      <c r="C181" s="281">
        <v>290556.42</v>
      </c>
      <c r="D181" s="295">
        <v>393909.97</v>
      </c>
      <c r="E181" s="295">
        <v>311624.58</v>
      </c>
      <c r="F181" s="295">
        <f>D181-E181</f>
        <v>82285.38999999996</v>
      </c>
    </row>
    <row r="182" spans="1:6" ht="21">
      <c r="A182" s="228"/>
      <c r="B182" s="229" t="s">
        <v>32</v>
      </c>
      <c r="C182" s="283">
        <f>C180+C181</f>
        <v>81255295.12</v>
      </c>
      <c r="D182" s="296">
        <f>D180+D181</f>
        <v>83955983.71000002</v>
      </c>
      <c r="E182" s="296">
        <f>E180+E181</f>
        <v>35489402.46</v>
      </c>
      <c r="F182" s="296">
        <f>F180+F181</f>
        <v>48466581.249999985</v>
      </c>
    </row>
    <row r="183" spans="1:6" ht="12.75">
      <c r="A183" s="285" t="s">
        <v>40</v>
      </c>
      <c r="B183" s="267" t="s">
        <v>42</v>
      </c>
      <c r="C183" s="286">
        <v>1906501.39</v>
      </c>
      <c r="D183" s="297">
        <v>1906501.39</v>
      </c>
      <c r="E183" s="295">
        <v>0</v>
      </c>
      <c r="F183" s="295">
        <f>D183-E183</f>
        <v>1906501.39</v>
      </c>
    </row>
    <row r="184" spans="1:6" ht="12.75">
      <c r="A184" s="287"/>
      <c r="B184" s="288" t="s">
        <v>41</v>
      </c>
      <c r="C184" s="289">
        <f>C182+C183</f>
        <v>83161796.51</v>
      </c>
      <c r="D184" s="289">
        <f>D182+D183</f>
        <v>85862485.10000002</v>
      </c>
      <c r="E184" s="289">
        <f>E182+E183</f>
        <v>35489402.46</v>
      </c>
      <c r="F184" s="289">
        <f>F182+F183</f>
        <v>50373082.639999986</v>
      </c>
    </row>
  </sheetData>
  <sheetProtection/>
  <mergeCells count="16">
    <mergeCell ref="A105:F105"/>
    <mergeCell ref="A116:F116"/>
    <mergeCell ref="A1:E1"/>
    <mergeCell ref="A2:F2"/>
    <mergeCell ref="A14:F14"/>
    <mergeCell ref="A36:F36"/>
    <mergeCell ref="A47:F47"/>
    <mergeCell ref="A68:F68"/>
    <mergeCell ref="F140:F141"/>
    <mergeCell ref="A135:BB135"/>
    <mergeCell ref="A137:F138"/>
    <mergeCell ref="A140:A141"/>
    <mergeCell ref="B140:B141"/>
    <mergeCell ref="C140:C141"/>
    <mergeCell ref="D140:D141"/>
    <mergeCell ref="E140:E141"/>
  </mergeCells>
  <printOptions horizontalCentered="1"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">
      <selection activeCell="E26" sqref="A2:E26"/>
    </sheetView>
  </sheetViews>
  <sheetFormatPr defaultColWidth="9.140625" defaultRowHeight="12.75"/>
  <cols>
    <col min="1" max="1" width="10.7109375" style="39" customWidth="1"/>
    <col min="2" max="2" width="51.8515625" style="39" customWidth="1"/>
    <col min="3" max="3" width="33.28125" style="54" customWidth="1"/>
    <col min="4" max="4" width="34.421875" style="54" customWidth="1"/>
    <col min="5" max="16384" width="9.140625" style="39" customWidth="1"/>
  </cols>
  <sheetData>
    <row r="1" ht="0.75" customHeight="1"/>
    <row r="2" spans="1:4" ht="33" customHeight="1">
      <c r="A2" s="512"/>
      <c r="B2" s="513"/>
      <c r="C2" s="513"/>
      <c r="D2" s="513"/>
    </row>
    <row r="3" ht="13.5" thickBot="1"/>
    <row r="4" spans="1:4" s="40" customFormat="1" ht="31.5" customHeight="1">
      <c r="A4" s="518"/>
      <c r="B4" s="516"/>
      <c r="C4" s="514"/>
      <c r="D4" s="515"/>
    </row>
    <row r="5" spans="1:4" ht="48" customHeight="1">
      <c r="A5" s="519"/>
      <c r="B5" s="517"/>
      <c r="C5" s="101"/>
      <c r="D5" s="102"/>
    </row>
    <row r="6" spans="1:4" ht="16.5" customHeight="1">
      <c r="A6" s="108"/>
      <c r="B6" s="135"/>
      <c r="C6" s="46"/>
      <c r="D6" s="44"/>
    </row>
    <row r="7" spans="1:4" ht="12.75">
      <c r="A7" s="108"/>
      <c r="B7" s="135"/>
      <c r="C7" s="46"/>
      <c r="D7" s="44"/>
    </row>
    <row r="8" spans="1:4" ht="12.75">
      <c r="A8" s="108"/>
      <c r="B8" s="135"/>
      <c r="C8" s="46"/>
      <c r="D8" s="44"/>
    </row>
    <row r="9" spans="1:4" ht="12.75">
      <c r="A9" s="108"/>
      <c r="B9" s="135"/>
      <c r="C9" s="46"/>
      <c r="D9" s="44"/>
    </row>
    <row r="10" spans="1:4" ht="12.75">
      <c r="A10" s="108"/>
      <c r="B10" s="135"/>
      <c r="C10" s="46"/>
      <c r="D10" s="44"/>
    </row>
    <row r="11" spans="1:4" ht="12.75">
      <c r="A11" s="108"/>
      <c r="B11" s="135"/>
      <c r="C11" s="46"/>
      <c r="D11" s="44"/>
    </row>
    <row r="12" spans="1:4" ht="12.75">
      <c r="A12" s="108"/>
      <c r="B12" s="135"/>
      <c r="C12" s="46"/>
      <c r="D12" s="44"/>
    </row>
    <row r="13" spans="1:4" ht="12.75">
      <c r="A13" s="108"/>
      <c r="B13" s="135"/>
      <c r="C13" s="46"/>
      <c r="D13" s="44"/>
    </row>
    <row r="14" spans="1:4" ht="12.75">
      <c r="A14" s="108"/>
      <c r="B14" s="135"/>
      <c r="C14" s="46"/>
      <c r="D14" s="44"/>
    </row>
    <row r="15" spans="1:4" ht="12.75">
      <c r="A15" s="108"/>
      <c r="B15" s="135"/>
      <c r="C15" s="46"/>
      <c r="D15" s="44"/>
    </row>
    <row r="16" spans="1:6" ht="12.75">
      <c r="A16" s="108"/>
      <c r="B16" s="135"/>
      <c r="C16" s="46"/>
      <c r="D16" s="44"/>
      <c r="F16" s="54"/>
    </row>
    <row r="17" spans="1:4" ht="12.75">
      <c r="A17" s="108"/>
      <c r="B17" s="135"/>
      <c r="C17" s="46"/>
      <c r="D17" s="44"/>
    </row>
    <row r="18" spans="1:4" ht="12.75">
      <c r="A18" s="108"/>
      <c r="B18" s="135"/>
      <c r="C18" s="46"/>
      <c r="D18" s="44"/>
    </row>
    <row r="19" spans="1:4" ht="12.75">
      <c r="A19" s="108"/>
      <c r="B19" s="135"/>
      <c r="C19" s="46"/>
      <c r="D19" s="44"/>
    </row>
    <row r="20" spans="1:4" ht="13.5" thickBot="1">
      <c r="A20" s="109"/>
      <c r="B20" s="136"/>
      <c r="C20" s="56"/>
      <c r="D20" s="55"/>
    </row>
    <row r="21" spans="1:4" s="40" customFormat="1" ht="27" customHeight="1" thickBot="1">
      <c r="A21" s="103"/>
      <c r="B21" s="104"/>
      <c r="C21" s="105"/>
      <c r="D21" s="106"/>
    </row>
    <row r="22" spans="1:4" ht="30.75" customHeight="1" thickBot="1">
      <c r="A22" s="57"/>
      <c r="B22" s="107"/>
      <c r="C22" s="105"/>
      <c r="D22" s="106"/>
    </row>
    <row r="23" spans="1:4" ht="12" customHeight="1" thickBot="1">
      <c r="A23" s="58"/>
      <c r="B23" s="59"/>
      <c r="C23" s="60"/>
      <c r="D23" s="58"/>
    </row>
    <row r="24" ht="9" customHeight="1" hidden="1">
      <c r="B24" s="45"/>
    </row>
    <row r="25" spans="2:4" ht="18.75" customHeight="1" thickBot="1">
      <c r="B25" s="107"/>
      <c r="C25" s="105"/>
      <c r="D25" s="106"/>
    </row>
    <row r="26" ht="12.75">
      <c r="B26" s="45"/>
    </row>
    <row r="27" ht="12.75">
      <c r="B27" s="45"/>
    </row>
    <row r="28" ht="12.75">
      <c r="B28" s="45"/>
    </row>
    <row r="29" spans="1:2" ht="12.75">
      <c r="A29" s="39" t="s">
        <v>39</v>
      </c>
      <c r="B29" s="45"/>
    </row>
    <row r="30" ht="12.75">
      <c r="B30" s="45"/>
    </row>
    <row r="31" ht="12.75">
      <c r="B31" s="45"/>
    </row>
    <row r="32" ht="12.75">
      <c r="B32" s="45"/>
    </row>
    <row r="33" ht="12.75">
      <c r="B33" s="45"/>
    </row>
    <row r="34" ht="12.75">
      <c r="B34" s="45"/>
    </row>
    <row r="35" ht="12.75">
      <c r="B35" s="45"/>
    </row>
    <row r="36" ht="12.75">
      <c r="B36" s="45"/>
    </row>
    <row r="37" ht="12.75">
      <c r="B37" s="45"/>
    </row>
    <row r="38" ht="12.75">
      <c r="B38" s="45"/>
    </row>
    <row r="39" ht="12.75">
      <c r="B39" s="45"/>
    </row>
    <row r="40" ht="12.75">
      <c r="B40" s="45"/>
    </row>
    <row r="41" ht="12.75">
      <c r="B41" s="45"/>
    </row>
    <row r="42" ht="12.75">
      <c r="B42" s="45"/>
    </row>
    <row r="43" ht="12.75">
      <c r="B43" s="45"/>
    </row>
    <row r="44" ht="12.75">
      <c r="B44" s="45"/>
    </row>
    <row r="45" ht="12.75">
      <c r="B45" s="45"/>
    </row>
    <row r="46" ht="12.75">
      <c r="B46" s="45"/>
    </row>
    <row r="47" ht="12.75">
      <c r="B47" s="45"/>
    </row>
    <row r="48" ht="12.75">
      <c r="B48" s="45"/>
    </row>
    <row r="49" ht="12.75">
      <c r="B49" s="45"/>
    </row>
    <row r="50" ht="12.75">
      <c r="B50" s="45"/>
    </row>
    <row r="51" ht="12.75">
      <c r="B51" s="45"/>
    </row>
    <row r="52" ht="12.75">
      <c r="B52" s="45"/>
    </row>
    <row r="53" ht="12.75">
      <c r="B53" s="45"/>
    </row>
  </sheetData>
  <sheetProtection/>
  <mergeCells count="4">
    <mergeCell ref="A2:D2"/>
    <mergeCell ref="C4:D4"/>
    <mergeCell ref="B4:B5"/>
    <mergeCell ref="A4:A5"/>
  </mergeCells>
  <printOptions/>
  <pageMargins left="0.55" right="0.4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54"/>
  <sheetViews>
    <sheetView zoomScalePageLayoutView="0" workbookViewId="0" topLeftCell="A1">
      <selection activeCell="H117" sqref="A1:H117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39.140625" style="3" customWidth="1"/>
    <col min="4" max="4" width="11.140625" style="9" customWidth="1"/>
    <col min="5" max="5" width="16.421875" style="3" customWidth="1"/>
    <col min="6" max="6" width="18.00390625" style="3" customWidth="1"/>
    <col min="7" max="7" width="0.71875" style="3" customWidth="1"/>
    <col min="8" max="16384" width="9.140625" style="3" customWidth="1"/>
  </cols>
  <sheetData>
    <row r="1" spans="2:8" ht="46.5" customHeight="1">
      <c r="B1" s="521"/>
      <c r="C1" s="522"/>
      <c r="D1" s="522"/>
      <c r="E1" s="522"/>
      <c r="F1" s="522"/>
      <c r="G1" s="523"/>
      <c r="H1" s="1"/>
    </row>
    <row r="2" spans="2:8" ht="35.25" customHeight="1">
      <c r="B2" s="520"/>
      <c r="C2" s="509"/>
      <c r="D2" s="509"/>
      <c r="E2" s="509"/>
      <c r="F2" s="509"/>
      <c r="G2" s="509"/>
      <c r="H2" s="1"/>
    </row>
    <row r="3" spans="2:8" ht="8.25" customHeight="1">
      <c r="B3" s="1"/>
      <c r="C3" s="1"/>
      <c r="D3" s="10"/>
      <c r="E3" s="1"/>
      <c r="F3" s="1"/>
      <c r="G3" s="1"/>
      <c r="H3" s="1"/>
    </row>
    <row r="4" spans="2:8" ht="7.5" customHeight="1" thickBot="1">
      <c r="B4" s="1"/>
      <c r="C4" s="1"/>
      <c r="D4" s="10"/>
      <c r="E4" s="1"/>
      <c r="F4" s="1"/>
      <c r="G4" s="1"/>
      <c r="H4" s="1"/>
    </row>
    <row r="5" spans="2:8" ht="56.25" customHeight="1" thickBot="1">
      <c r="B5" s="111"/>
      <c r="C5" s="112"/>
      <c r="D5" s="113"/>
      <c r="E5" s="113"/>
      <c r="F5" s="114"/>
      <c r="G5" s="11"/>
      <c r="H5" s="11"/>
    </row>
    <row r="6" spans="2:8" ht="12.75">
      <c r="B6" s="169"/>
      <c r="C6" s="527"/>
      <c r="D6" s="528"/>
      <c r="E6" s="528"/>
      <c r="F6" s="529"/>
      <c r="G6" s="1"/>
      <c r="H6" s="1"/>
    </row>
    <row r="7" spans="2:8" s="42" customFormat="1" ht="12.75">
      <c r="B7" s="168"/>
      <c r="C7" s="74"/>
      <c r="D7" s="75"/>
      <c r="E7" s="76"/>
      <c r="F7" s="77"/>
      <c r="G7" s="41"/>
      <c r="H7" s="41"/>
    </row>
    <row r="8" spans="2:8" s="42" customFormat="1" ht="16.5" customHeight="1">
      <c r="B8" s="157"/>
      <c r="C8" s="78"/>
      <c r="D8" s="12"/>
      <c r="E8" s="4"/>
      <c r="F8" s="5"/>
      <c r="G8" s="41"/>
      <c r="H8" s="41"/>
    </row>
    <row r="9" spans="2:8" s="42" customFormat="1" ht="15" customHeight="1">
      <c r="B9" s="157"/>
      <c r="C9" s="78"/>
      <c r="D9" s="12"/>
      <c r="E9" s="4"/>
      <c r="F9" s="5"/>
      <c r="G9" s="41"/>
      <c r="H9" s="41"/>
    </row>
    <row r="10" spans="2:8" s="42" customFormat="1" ht="15.75" customHeight="1">
      <c r="B10" s="157"/>
      <c r="C10" s="78"/>
      <c r="D10" s="12"/>
      <c r="E10" s="4"/>
      <c r="F10" s="5"/>
      <c r="G10" s="41"/>
      <c r="H10" s="41"/>
    </row>
    <row r="11" spans="2:8" s="42" customFormat="1" ht="13.5" customHeight="1">
      <c r="B11" s="157"/>
      <c r="C11" s="78"/>
      <c r="D11" s="12"/>
      <c r="E11" s="4"/>
      <c r="F11" s="5"/>
      <c r="G11" s="41"/>
      <c r="H11" s="41"/>
    </row>
    <row r="12" spans="2:8" s="42" customFormat="1" ht="15" customHeight="1">
      <c r="B12" s="157"/>
      <c r="C12" s="78"/>
      <c r="D12" s="12"/>
      <c r="E12" s="13"/>
      <c r="F12" s="4"/>
      <c r="G12" s="41"/>
      <c r="H12" s="41"/>
    </row>
    <row r="13" spans="2:8" s="42" customFormat="1" ht="13.5" customHeight="1">
      <c r="B13" s="157"/>
      <c r="C13" s="161"/>
      <c r="D13" s="162"/>
      <c r="E13" s="65"/>
      <c r="F13" s="65"/>
      <c r="G13" s="41"/>
      <c r="H13" s="41"/>
    </row>
    <row r="14" spans="2:8" s="42" customFormat="1" ht="13.5" customHeight="1">
      <c r="B14" s="160"/>
      <c r="C14" s="78"/>
      <c r="D14" s="12"/>
      <c r="E14" s="13"/>
      <c r="F14" s="5"/>
      <c r="G14" s="41"/>
      <c r="H14" s="41"/>
    </row>
    <row r="15" spans="2:8" s="42" customFormat="1" ht="15.75" customHeight="1">
      <c r="B15" s="170"/>
      <c r="C15" s="527"/>
      <c r="D15" s="530"/>
      <c r="E15" s="530"/>
      <c r="F15" s="531"/>
      <c r="G15" s="41"/>
      <c r="H15" s="41"/>
    </row>
    <row r="16" spans="2:8" s="42" customFormat="1" ht="12.75" customHeight="1">
      <c r="B16" s="167"/>
      <c r="C16" s="74"/>
      <c r="D16" s="80"/>
      <c r="E16" s="81"/>
      <c r="F16" s="82"/>
      <c r="G16" s="41"/>
      <c r="H16" s="41"/>
    </row>
    <row r="17" spans="2:8" s="42" customFormat="1" ht="16.5" customHeight="1">
      <c r="B17" s="157"/>
      <c r="C17" s="78"/>
      <c r="D17" s="12"/>
      <c r="E17" s="4"/>
      <c r="F17" s="5"/>
      <c r="G17" s="41"/>
      <c r="H17" s="41"/>
    </row>
    <row r="18" spans="2:8" s="42" customFormat="1" ht="13.5" customHeight="1">
      <c r="B18" s="157"/>
      <c r="C18" s="78"/>
      <c r="D18" s="12"/>
      <c r="E18" s="4"/>
      <c r="F18" s="5"/>
      <c r="G18" s="41"/>
      <c r="H18" s="41"/>
    </row>
    <row r="19" spans="2:8" s="42" customFormat="1" ht="13.5" customHeight="1">
      <c r="B19" s="157"/>
      <c r="C19" s="14"/>
      <c r="D19" s="158"/>
      <c r="E19" s="159"/>
      <c r="F19" s="15"/>
      <c r="G19" s="41"/>
      <c r="H19" s="41"/>
    </row>
    <row r="20" spans="2:8" s="42" customFormat="1" ht="12.75">
      <c r="B20" s="170"/>
      <c r="C20" s="524"/>
      <c r="D20" s="525"/>
      <c r="E20" s="525"/>
      <c r="F20" s="526"/>
      <c r="G20" s="41"/>
      <c r="H20" s="41"/>
    </row>
    <row r="21" spans="2:8" s="42" customFormat="1" ht="12.75">
      <c r="B21" s="172"/>
      <c r="C21" s="151"/>
      <c r="D21" s="152"/>
      <c r="E21" s="155"/>
      <c r="F21" s="156"/>
      <c r="G21" s="41"/>
      <c r="H21" s="41"/>
    </row>
    <row r="22" spans="2:8" s="42" customFormat="1" ht="12.75" customHeight="1">
      <c r="B22" s="157"/>
      <c r="C22" s="78"/>
      <c r="D22" s="12"/>
      <c r="E22" s="4"/>
      <c r="F22" s="5"/>
      <c r="G22" s="41"/>
      <c r="H22" s="41"/>
    </row>
    <row r="23" spans="2:8" s="42" customFormat="1" ht="12.75" customHeight="1">
      <c r="B23" s="157"/>
      <c r="C23" s="14"/>
      <c r="D23" s="12"/>
      <c r="E23" s="4"/>
      <c r="F23" s="15"/>
      <c r="G23" s="41"/>
      <c r="H23" s="41"/>
    </row>
    <row r="24" spans="2:8" s="42" customFormat="1" ht="12.75" customHeight="1">
      <c r="B24" s="157"/>
      <c r="C24" s="14"/>
      <c r="D24" s="12"/>
      <c r="E24" s="4"/>
      <c r="F24" s="15"/>
      <c r="G24" s="41"/>
      <c r="H24" s="41"/>
    </row>
    <row r="25" spans="2:8" s="42" customFormat="1" ht="12.75" customHeight="1">
      <c r="B25" s="157"/>
      <c r="C25" s="14"/>
      <c r="D25" s="12"/>
      <c r="E25" s="4"/>
      <c r="F25" s="15"/>
      <c r="G25" s="41"/>
      <c r="H25" s="41"/>
    </row>
    <row r="26" spans="2:8" s="42" customFormat="1" ht="12.75">
      <c r="B26" s="170"/>
      <c r="C26" s="524"/>
      <c r="D26" s="525"/>
      <c r="E26" s="525"/>
      <c r="F26" s="526"/>
      <c r="G26" s="41"/>
      <c r="H26" s="41"/>
    </row>
    <row r="27" spans="2:8" s="42" customFormat="1" ht="14.25" customHeight="1">
      <c r="B27" s="157"/>
      <c r="C27" s="78"/>
      <c r="D27" s="12"/>
      <c r="E27" s="153"/>
      <c r="F27" s="154"/>
      <c r="G27" s="41"/>
      <c r="H27" s="41"/>
    </row>
    <row r="28" spans="2:8" s="42" customFormat="1" ht="14.25" customHeight="1">
      <c r="B28" s="157"/>
      <c r="C28" s="78"/>
      <c r="D28" s="12"/>
      <c r="E28" s="4"/>
      <c r="F28" s="5"/>
      <c r="G28" s="41"/>
      <c r="H28" s="41"/>
    </row>
    <row r="29" spans="2:8" s="42" customFormat="1" ht="12.75" customHeight="1">
      <c r="B29" s="170"/>
      <c r="C29" s="524"/>
      <c r="D29" s="525"/>
      <c r="E29" s="525"/>
      <c r="F29" s="526"/>
      <c r="G29" s="41"/>
      <c r="H29" s="41"/>
    </row>
    <row r="30" spans="2:8" s="42" customFormat="1" ht="12.75" customHeight="1">
      <c r="B30" s="167"/>
      <c r="C30" s="83"/>
      <c r="D30" s="34"/>
      <c r="E30" s="163"/>
      <c r="F30" s="164"/>
      <c r="G30" s="41"/>
      <c r="H30" s="41"/>
    </row>
    <row r="31" spans="2:8" s="42" customFormat="1" ht="14.25" customHeight="1">
      <c r="B31" s="157"/>
      <c r="C31" s="78"/>
      <c r="D31" s="12"/>
      <c r="E31" s="4"/>
      <c r="F31" s="5"/>
      <c r="G31" s="41"/>
      <c r="H31" s="41"/>
    </row>
    <row r="32" spans="2:8" s="42" customFormat="1" ht="13.5" customHeight="1">
      <c r="B32" s="157"/>
      <c r="C32" s="78"/>
      <c r="D32" s="12"/>
      <c r="E32" s="4"/>
      <c r="F32" s="5"/>
      <c r="G32" s="41"/>
      <c r="H32" s="41"/>
    </row>
    <row r="33" spans="2:8" s="42" customFormat="1" ht="26.25" customHeight="1">
      <c r="B33" s="157"/>
      <c r="C33" s="78"/>
      <c r="D33" s="12"/>
      <c r="E33" s="4"/>
      <c r="F33" s="5"/>
      <c r="G33" s="41"/>
      <c r="H33" s="41"/>
    </row>
    <row r="34" spans="2:8" s="42" customFormat="1" ht="15.75" customHeight="1">
      <c r="B34" s="157"/>
      <c r="C34" s="14"/>
      <c r="D34" s="12"/>
      <c r="E34" s="4"/>
      <c r="F34" s="15"/>
      <c r="G34" s="41"/>
      <c r="H34" s="41"/>
    </row>
    <row r="35" spans="2:8" s="42" customFormat="1" ht="15.75" customHeight="1">
      <c r="B35" s="170"/>
      <c r="C35" s="524"/>
      <c r="D35" s="525"/>
      <c r="E35" s="525"/>
      <c r="F35" s="526"/>
      <c r="G35" s="41"/>
      <c r="H35" s="41"/>
    </row>
    <row r="36" spans="2:8" s="42" customFormat="1" ht="19.5" customHeight="1">
      <c r="B36" s="79"/>
      <c r="C36" s="83"/>
      <c r="D36" s="34"/>
      <c r="E36" s="147"/>
      <c r="F36" s="148"/>
      <c r="G36" s="41"/>
      <c r="H36" s="41"/>
    </row>
    <row r="37" spans="2:8" s="42" customFormat="1" ht="15" customHeight="1">
      <c r="B37" s="157"/>
      <c r="C37" s="78"/>
      <c r="D37" s="12"/>
      <c r="E37" s="4"/>
      <c r="F37" s="5"/>
      <c r="G37" s="41"/>
      <c r="H37" s="41"/>
    </row>
    <row r="38" spans="2:8" s="42" customFormat="1" ht="15.75" customHeight="1">
      <c r="B38" s="157"/>
      <c r="C38" s="78"/>
      <c r="D38" s="12"/>
      <c r="E38" s="4"/>
      <c r="F38" s="5"/>
      <c r="G38" s="41"/>
      <c r="H38" s="41"/>
    </row>
    <row r="39" spans="2:8" s="42" customFormat="1" ht="15" customHeight="1">
      <c r="B39" s="157"/>
      <c r="C39" s="78"/>
      <c r="D39" s="12"/>
      <c r="E39" s="4"/>
      <c r="F39" s="5"/>
      <c r="G39" s="41"/>
      <c r="H39" s="41"/>
    </row>
    <row r="40" spans="2:8" s="42" customFormat="1" ht="15.75" customHeight="1">
      <c r="B40" s="165"/>
      <c r="C40" s="78"/>
      <c r="D40" s="12"/>
      <c r="E40" s="13"/>
      <c r="F40" s="84"/>
      <c r="G40" s="41"/>
      <c r="H40" s="41"/>
    </row>
    <row r="41" spans="2:8" s="42" customFormat="1" ht="15" customHeight="1">
      <c r="B41" s="165"/>
      <c r="C41" s="78"/>
      <c r="D41" s="12"/>
      <c r="E41" s="13"/>
      <c r="F41" s="84"/>
      <c r="G41" s="41"/>
      <c r="H41" s="41"/>
    </row>
    <row r="42" spans="2:8" s="42" customFormat="1" ht="13.5" customHeight="1">
      <c r="B42" s="165"/>
      <c r="C42" s="78"/>
      <c r="D42" s="16"/>
      <c r="E42" s="13"/>
      <c r="F42" s="84"/>
      <c r="G42" s="41"/>
      <c r="H42" s="41"/>
    </row>
    <row r="43" spans="2:8" s="42" customFormat="1" ht="15.75" customHeight="1">
      <c r="B43" s="165"/>
      <c r="C43" s="78"/>
      <c r="D43" s="16"/>
      <c r="E43" s="13"/>
      <c r="F43" s="84"/>
      <c r="G43" s="41"/>
      <c r="H43" s="41"/>
    </row>
    <row r="44" spans="2:8" s="42" customFormat="1" ht="15.75" customHeight="1">
      <c r="B44" s="165"/>
      <c r="C44" s="78"/>
      <c r="D44" s="16"/>
      <c r="E44" s="13"/>
      <c r="F44" s="84"/>
      <c r="G44" s="41"/>
      <c r="H44" s="41"/>
    </row>
    <row r="45" spans="2:8" s="42" customFormat="1" ht="15.75" customHeight="1">
      <c r="B45" s="165"/>
      <c r="C45" s="78"/>
      <c r="D45" s="16"/>
      <c r="E45" s="13"/>
      <c r="F45" s="84"/>
      <c r="G45" s="41"/>
      <c r="H45" s="41"/>
    </row>
    <row r="46" spans="2:8" s="42" customFormat="1" ht="15" customHeight="1">
      <c r="B46" s="165"/>
      <c r="C46" s="78"/>
      <c r="D46" s="16"/>
      <c r="E46" s="13"/>
      <c r="F46" s="84"/>
      <c r="G46" s="41"/>
      <c r="H46" s="41"/>
    </row>
    <row r="47" spans="2:8" s="42" customFormat="1" ht="15" customHeight="1">
      <c r="B47" s="165"/>
      <c r="C47" s="78"/>
      <c r="D47" s="16"/>
      <c r="E47" s="13"/>
      <c r="F47" s="84"/>
      <c r="G47" s="41"/>
      <c r="H47" s="41"/>
    </row>
    <row r="48" spans="2:8" s="42" customFormat="1" ht="14.25" customHeight="1">
      <c r="B48" s="165"/>
      <c r="C48" s="78"/>
      <c r="D48" s="16"/>
      <c r="E48" s="13"/>
      <c r="F48" s="84"/>
      <c r="G48" s="41"/>
      <c r="H48" s="41"/>
    </row>
    <row r="49" spans="2:8" s="42" customFormat="1" ht="14.25" customHeight="1">
      <c r="B49" s="165"/>
      <c r="C49" s="78"/>
      <c r="D49" s="16"/>
      <c r="E49" s="13"/>
      <c r="F49" s="84"/>
      <c r="G49" s="41"/>
      <c r="H49" s="41"/>
    </row>
    <row r="50" spans="2:8" s="42" customFormat="1" ht="15.75" customHeight="1">
      <c r="B50" s="165"/>
      <c r="C50" s="78"/>
      <c r="D50" s="16"/>
      <c r="E50" s="13"/>
      <c r="F50" s="84"/>
      <c r="G50" s="41"/>
      <c r="H50" s="41"/>
    </row>
    <row r="51" spans="2:8" s="42" customFormat="1" ht="14.25" customHeight="1">
      <c r="B51" s="165"/>
      <c r="C51" s="78"/>
      <c r="D51" s="16"/>
      <c r="E51" s="13"/>
      <c r="F51" s="84"/>
      <c r="G51" s="41"/>
      <c r="H51" s="41"/>
    </row>
    <row r="52" spans="2:8" s="42" customFormat="1" ht="15" customHeight="1">
      <c r="B52" s="165"/>
      <c r="C52" s="78"/>
      <c r="D52" s="16"/>
      <c r="E52" s="13"/>
      <c r="F52" s="84"/>
      <c r="G52" s="41"/>
      <c r="H52" s="41"/>
    </row>
    <row r="53" spans="2:8" s="42" customFormat="1" ht="15.75" customHeight="1">
      <c r="B53" s="165"/>
      <c r="C53" s="78"/>
      <c r="D53" s="16"/>
      <c r="E53" s="13"/>
      <c r="F53" s="84"/>
      <c r="G53" s="41"/>
      <c r="H53" s="41"/>
    </row>
    <row r="54" spans="2:8" s="42" customFormat="1" ht="15" customHeight="1">
      <c r="B54" s="165"/>
      <c r="C54" s="78"/>
      <c r="D54" s="16"/>
      <c r="E54" s="13"/>
      <c r="F54" s="84"/>
      <c r="G54" s="41"/>
      <c r="H54" s="41"/>
    </row>
    <row r="55" spans="2:8" s="42" customFormat="1" ht="14.25" customHeight="1">
      <c r="B55" s="165"/>
      <c r="C55" s="78"/>
      <c r="D55" s="16"/>
      <c r="E55" s="13"/>
      <c r="F55" s="84"/>
      <c r="G55" s="41"/>
      <c r="H55" s="41"/>
    </row>
    <row r="56" spans="2:8" s="42" customFormat="1" ht="15" customHeight="1">
      <c r="B56" s="165"/>
      <c r="C56" s="78"/>
      <c r="D56" s="16"/>
      <c r="E56" s="13"/>
      <c r="F56" s="84"/>
      <c r="G56" s="41"/>
      <c r="H56" s="41"/>
    </row>
    <row r="57" spans="2:8" s="42" customFormat="1" ht="14.25" customHeight="1">
      <c r="B57" s="165"/>
      <c r="C57" s="78"/>
      <c r="D57" s="16"/>
      <c r="E57" s="13"/>
      <c r="F57" s="84"/>
      <c r="G57" s="41"/>
      <c r="H57" s="41"/>
    </row>
    <row r="58" spans="2:8" s="42" customFormat="1" ht="15.75" customHeight="1">
      <c r="B58" s="165"/>
      <c r="C58" s="78"/>
      <c r="D58" s="16"/>
      <c r="E58" s="13"/>
      <c r="F58" s="84"/>
      <c r="G58" s="41"/>
      <c r="H58" s="41"/>
    </row>
    <row r="59" spans="2:8" s="42" customFormat="1" ht="15" customHeight="1">
      <c r="B59" s="165"/>
      <c r="C59" s="78"/>
      <c r="D59" s="16"/>
      <c r="E59" s="13"/>
      <c r="F59" s="84"/>
      <c r="G59" s="41"/>
      <c r="H59" s="41"/>
    </row>
    <row r="60" spans="2:8" s="42" customFormat="1" ht="15.75" customHeight="1">
      <c r="B60" s="165"/>
      <c r="C60" s="78"/>
      <c r="D60" s="16"/>
      <c r="E60" s="13"/>
      <c r="F60" s="84"/>
      <c r="G60" s="41"/>
      <c r="H60" s="41"/>
    </row>
    <row r="61" spans="2:8" s="42" customFormat="1" ht="15" customHeight="1">
      <c r="B61" s="165"/>
      <c r="C61" s="78"/>
      <c r="D61" s="16"/>
      <c r="E61" s="13"/>
      <c r="F61" s="84"/>
      <c r="G61" s="41"/>
      <c r="H61" s="41"/>
    </row>
    <row r="62" spans="2:8" s="42" customFormat="1" ht="14.25" customHeight="1">
      <c r="B62" s="165"/>
      <c r="C62" s="78"/>
      <c r="D62" s="16"/>
      <c r="E62" s="13"/>
      <c r="F62" s="84"/>
      <c r="G62" s="41"/>
      <c r="H62" s="41"/>
    </row>
    <row r="63" spans="2:8" s="42" customFormat="1" ht="14.25" customHeight="1">
      <c r="B63" s="165"/>
      <c r="C63" s="78"/>
      <c r="D63" s="16"/>
      <c r="E63" s="13"/>
      <c r="F63" s="84"/>
      <c r="G63" s="41"/>
      <c r="H63" s="41"/>
    </row>
    <row r="64" spans="2:8" s="42" customFormat="1" ht="16.5" customHeight="1">
      <c r="B64" s="165"/>
      <c r="C64" s="78"/>
      <c r="D64" s="16"/>
      <c r="E64" s="13"/>
      <c r="F64" s="84"/>
      <c r="G64" s="41"/>
      <c r="H64" s="41"/>
    </row>
    <row r="65" spans="2:8" s="42" customFormat="1" ht="17.25" customHeight="1">
      <c r="B65" s="165"/>
      <c r="C65" s="78"/>
      <c r="D65" s="16"/>
      <c r="E65" s="13"/>
      <c r="F65" s="84"/>
      <c r="G65" s="41"/>
      <c r="H65" s="41"/>
    </row>
    <row r="66" spans="2:8" s="42" customFormat="1" ht="16.5" customHeight="1">
      <c r="B66" s="165"/>
      <c r="C66" s="78"/>
      <c r="D66" s="16"/>
      <c r="E66" s="13"/>
      <c r="F66" s="84"/>
      <c r="G66" s="41"/>
      <c r="H66" s="41"/>
    </row>
    <row r="67" spans="2:8" s="42" customFormat="1" ht="16.5" customHeight="1">
      <c r="B67" s="165"/>
      <c r="C67" s="78"/>
      <c r="D67" s="16"/>
      <c r="E67" s="13"/>
      <c r="F67" s="84"/>
      <c r="G67" s="41"/>
      <c r="H67" s="41"/>
    </row>
    <row r="68" spans="2:8" s="42" customFormat="1" ht="18" customHeight="1">
      <c r="B68" s="165"/>
      <c r="C68" s="78"/>
      <c r="D68" s="16"/>
      <c r="E68" s="13"/>
      <c r="F68" s="84"/>
      <c r="G68" s="41"/>
      <c r="H68" s="41"/>
    </row>
    <row r="69" spans="2:8" s="42" customFormat="1" ht="16.5" customHeight="1">
      <c r="B69" s="165"/>
      <c r="C69" s="78"/>
      <c r="D69" s="16"/>
      <c r="E69" s="13"/>
      <c r="F69" s="84"/>
      <c r="G69" s="41"/>
      <c r="H69" s="41"/>
    </row>
    <row r="70" spans="2:8" s="42" customFormat="1" ht="17.25" customHeight="1">
      <c r="B70" s="165"/>
      <c r="C70" s="78"/>
      <c r="D70" s="16"/>
      <c r="E70" s="13"/>
      <c r="F70" s="84"/>
      <c r="G70" s="41"/>
      <c r="H70" s="41"/>
    </row>
    <row r="71" spans="2:8" s="42" customFormat="1" ht="15.75" customHeight="1">
      <c r="B71" s="165"/>
      <c r="C71" s="78"/>
      <c r="D71" s="16"/>
      <c r="E71" s="13"/>
      <c r="F71" s="84"/>
      <c r="G71" s="41"/>
      <c r="H71" s="41"/>
    </row>
    <row r="72" spans="2:8" s="42" customFormat="1" ht="16.5" customHeight="1">
      <c r="B72" s="165"/>
      <c r="C72" s="78"/>
      <c r="D72" s="16"/>
      <c r="E72" s="13"/>
      <c r="F72" s="84"/>
      <c r="G72" s="41"/>
      <c r="H72" s="41"/>
    </row>
    <row r="73" spans="2:8" s="42" customFormat="1" ht="17.25" customHeight="1">
      <c r="B73" s="165"/>
      <c r="C73" s="78"/>
      <c r="D73" s="16"/>
      <c r="E73" s="13"/>
      <c r="F73" s="84"/>
      <c r="G73" s="41"/>
      <c r="H73" s="41"/>
    </row>
    <row r="74" spans="2:8" s="42" customFormat="1" ht="17.25" customHeight="1">
      <c r="B74" s="165"/>
      <c r="C74" s="78"/>
      <c r="D74" s="16"/>
      <c r="E74" s="13"/>
      <c r="F74" s="84"/>
      <c r="G74" s="41"/>
      <c r="H74" s="41"/>
    </row>
    <row r="75" spans="2:8" s="42" customFormat="1" ht="16.5" customHeight="1">
      <c r="B75" s="165"/>
      <c r="C75" s="78"/>
      <c r="D75" s="16"/>
      <c r="E75" s="13"/>
      <c r="F75" s="84"/>
      <c r="G75" s="41"/>
      <c r="H75" s="41"/>
    </row>
    <row r="76" spans="2:8" s="42" customFormat="1" ht="15.75" customHeight="1">
      <c r="B76" s="165"/>
      <c r="C76" s="78"/>
      <c r="D76" s="16"/>
      <c r="E76" s="13"/>
      <c r="F76" s="84"/>
      <c r="G76" s="41"/>
      <c r="H76" s="41"/>
    </row>
    <row r="77" spans="2:8" s="42" customFormat="1" ht="16.5" customHeight="1">
      <c r="B77" s="165"/>
      <c r="C77" s="78"/>
      <c r="D77" s="16"/>
      <c r="E77" s="13"/>
      <c r="F77" s="84"/>
      <c r="G77" s="41"/>
      <c r="H77" s="41"/>
    </row>
    <row r="78" spans="2:8" s="42" customFormat="1" ht="15.75" customHeight="1">
      <c r="B78" s="165"/>
      <c r="C78" s="78"/>
      <c r="D78" s="16"/>
      <c r="E78" s="13"/>
      <c r="F78" s="84"/>
      <c r="G78" s="41"/>
      <c r="H78" s="41"/>
    </row>
    <row r="79" spans="2:8" s="42" customFormat="1" ht="16.5" customHeight="1">
      <c r="B79" s="165"/>
      <c r="C79" s="78"/>
      <c r="D79" s="16"/>
      <c r="E79" s="13"/>
      <c r="F79" s="84"/>
      <c r="G79" s="41"/>
      <c r="H79" s="41"/>
    </row>
    <row r="80" spans="2:8" s="42" customFormat="1" ht="16.5" customHeight="1">
      <c r="B80" s="165"/>
      <c r="C80" s="78"/>
      <c r="D80" s="16"/>
      <c r="E80" s="13"/>
      <c r="F80" s="84"/>
      <c r="G80" s="41"/>
      <c r="H80" s="41"/>
    </row>
    <row r="81" spans="2:8" s="42" customFormat="1" ht="15.75" customHeight="1">
      <c r="B81" s="165"/>
      <c r="C81" s="78"/>
      <c r="D81" s="16"/>
      <c r="E81" s="13"/>
      <c r="F81" s="84"/>
      <c r="G81" s="41"/>
      <c r="H81" s="41"/>
    </row>
    <row r="82" spans="2:8" s="42" customFormat="1" ht="16.5" customHeight="1">
      <c r="B82" s="165"/>
      <c r="C82" s="78"/>
      <c r="D82" s="16"/>
      <c r="E82" s="13"/>
      <c r="F82" s="84"/>
      <c r="G82" s="41"/>
      <c r="H82" s="41"/>
    </row>
    <row r="83" spans="2:8" s="42" customFormat="1" ht="15" customHeight="1">
      <c r="B83" s="165"/>
      <c r="C83" s="17"/>
      <c r="D83" s="16"/>
      <c r="E83" s="13"/>
      <c r="F83" s="84"/>
      <c r="G83" s="41"/>
      <c r="H83" s="41"/>
    </row>
    <row r="84" spans="2:8" s="42" customFormat="1" ht="14.25" customHeight="1">
      <c r="B84" s="165"/>
      <c r="C84" s="85"/>
      <c r="D84" s="86"/>
      <c r="E84" s="87"/>
      <c r="F84" s="88"/>
      <c r="G84" s="41"/>
      <c r="H84" s="41"/>
    </row>
    <row r="85" spans="2:8" s="42" customFormat="1" ht="15.75" customHeight="1">
      <c r="B85" s="166"/>
      <c r="C85" s="78"/>
      <c r="D85" s="16"/>
      <c r="E85" s="13"/>
      <c r="F85" s="84"/>
      <c r="G85" s="41"/>
      <c r="H85" s="41"/>
    </row>
    <row r="86" spans="2:8" s="42" customFormat="1" ht="15.75" customHeight="1">
      <c r="B86" s="165"/>
      <c r="C86" s="14"/>
      <c r="D86" s="16"/>
      <c r="E86" s="13"/>
      <c r="F86" s="19"/>
      <c r="G86" s="41"/>
      <c r="H86" s="41"/>
    </row>
    <row r="87" spans="2:8" s="42" customFormat="1" ht="15.75" customHeight="1">
      <c r="B87" s="165"/>
      <c r="C87" s="14"/>
      <c r="D87" s="16"/>
      <c r="E87" s="13"/>
      <c r="F87" s="19"/>
      <c r="G87" s="41"/>
      <c r="H87" s="41"/>
    </row>
    <row r="88" spans="2:8" s="42" customFormat="1" ht="15.75" customHeight="1">
      <c r="B88" s="165"/>
      <c r="C88" s="14"/>
      <c r="D88" s="16"/>
      <c r="E88" s="13"/>
      <c r="F88" s="19"/>
      <c r="G88" s="41"/>
      <c r="H88" s="41"/>
    </row>
    <row r="89" spans="2:8" s="42" customFormat="1" ht="15.75" customHeight="1">
      <c r="B89" s="165"/>
      <c r="C89" s="14"/>
      <c r="D89" s="16"/>
      <c r="E89" s="13"/>
      <c r="F89" s="19"/>
      <c r="G89" s="41"/>
      <c r="H89" s="41"/>
    </row>
    <row r="90" spans="2:8" s="42" customFormat="1" ht="15.75" customHeight="1">
      <c r="B90" s="165"/>
      <c r="C90" s="14"/>
      <c r="D90" s="16"/>
      <c r="E90" s="13"/>
      <c r="F90" s="19"/>
      <c r="G90" s="41"/>
      <c r="H90" s="41"/>
    </row>
    <row r="91" spans="2:8" s="42" customFormat="1" ht="15.75" customHeight="1">
      <c r="B91" s="165"/>
      <c r="C91" s="14"/>
      <c r="D91" s="16"/>
      <c r="E91" s="13"/>
      <c r="F91" s="19"/>
      <c r="G91" s="41"/>
      <c r="H91" s="41"/>
    </row>
    <row r="92" spans="2:8" s="42" customFormat="1" ht="15.75" customHeight="1">
      <c r="B92" s="165"/>
      <c r="C92" s="14"/>
      <c r="D92" s="16"/>
      <c r="E92" s="13"/>
      <c r="F92" s="19"/>
      <c r="G92" s="41"/>
      <c r="H92" s="41"/>
    </row>
    <row r="93" spans="2:8" ht="9.75" customHeight="1">
      <c r="B93" s="35"/>
      <c r="C93" s="14"/>
      <c r="D93" s="16"/>
      <c r="E93" s="13"/>
      <c r="F93" s="19"/>
      <c r="G93" s="1"/>
      <c r="H93" s="1"/>
    </row>
    <row r="94" spans="2:8" ht="18" customHeight="1">
      <c r="B94" s="170"/>
      <c r="C94" s="524"/>
      <c r="D94" s="525"/>
      <c r="E94" s="525"/>
      <c r="F94" s="526"/>
      <c r="G94" s="1"/>
      <c r="H94" s="1"/>
    </row>
    <row r="95" spans="2:8" ht="14.25" customHeight="1" thickBot="1">
      <c r="B95" s="20"/>
      <c r="C95" s="32"/>
      <c r="D95" s="34"/>
      <c r="E95" s="89"/>
      <c r="F95" s="90"/>
      <c r="G95" s="1"/>
      <c r="H95" s="1"/>
    </row>
    <row r="96" spans="2:8" ht="15.75" customHeight="1" thickTop="1">
      <c r="B96" s="165"/>
      <c r="C96" s="17"/>
      <c r="D96" s="12"/>
      <c r="E96" s="36"/>
      <c r="F96" s="37"/>
      <c r="G96" s="1"/>
      <c r="H96" s="1"/>
    </row>
    <row r="97" spans="2:8" ht="12.75" customHeight="1">
      <c r="B97" s="18"/>
      <c r="C97" s="17"/>
      <c r="D97" s="12"/>
      <c r="E97" s="4"/>
      <c r="F97" s="15"/>
      <c r="G97" s="1"/>
      <c r="H97" s="1"/>
    </row>
    <row r="98" spans="2:8" ht="15.75" customHeight="1">
      <c r="B98" s="170"/>
      <c r="C98" s="524"/>
      <c r="D98" s="525"/>
      <c r="E98" s="525"/>
      <c r="F98" s="526"/>
      <c r="G98" s="1"/>
      <c r="H98" s="1"/>
    </row>
    <row r="99" spans="2:8" ht="15.75" customHeight="1">
      <c r="B99" s="20"/>
      <c r="C99" s="32"/>
      <c r="D99" s="33"/>
      <c r="E99" s="147"/>
      <c r="F99" s="148"/>
      <c r="G99" s="1"/>
      <c r="H99" s="1"/>
    </row>
    <row r="100" spans="2:8" s="73" customFormat="1" ht="15.75" customHeight="1">
      <c r="B100" s="165"/>
      <c r="C100" s="17"/>
      <c r="D100" s="16"/>
      <c r="E100" s="13"/>
      <c r="F100" s="84"/>
      <c r="G100" s="72"/>
      <c r="H100" s="72"/>
    </row>
    <row r="101" spans="2:8" s="73" customFormat="1" ht="15.75" customHeight="1">
      <c r="B101" s="165"/>
      <c r="C101" s="17"/>
      <c r="D101" s="16"/>
      <c r="E101" s="13"/>
      <c r="F101" s="84"/>
      <c r="G101" s="72"/>
      <c r="H101" s="72"/>
    </row>
    <row r="102" spans="2:8" s="73" customFormat="1" ht="12.75">
      <c r="B102" s="165"/>
      <c r="C102" s="91"/>
      <c r="D102" s="16"/>
      <c r="E102" s="13"/>
      <c r="F102" s="84"/>
      <c r="G102" s="72"/>
      <c r="H102" s="72"/>
    </row>
    <row r="103" spans="2:8" s="73" customFormat="1" ht="12.75">
      <c r="B103" s="18"/>
      <c r="C103" s="91"/>
      <c r="D103" s="16"/>
      <c r="E103" s="13"/>
      <c r="F103" s="19"/>
      <c r="G103" s="72"/>
      <c r="H103" s="72"/>
    </row>
    <row r="104" spans="2:8" s="73" customFormat="1" ht="15.75" customHeight="1">
      <c r="B104" s="115"/>
      <c r="C104" s="532"/>
      <c r="D104" s="525"/>
      <c r="E104" s="525"/>
      <c r="F104" s="526"/>
      <c r="G104" s="72"/>
      <c r="H104" s="72"/>
    </row>
    <row r="105" spans="2:8" s="73" customFormat="1" ht="18" customHeight="1">
      <c r="B105" s="79"/>
      <c r="C105" s="92"/>
      <c r="D105" s="34"/>
      <c r="E105" s="147"/>
      <c r="F105" s="148"/>
      <c r="G105" s="72"/>
      <c r="H105" s="72"/>
    </row>
    <row r="106" spans="2:8" s="42" customFormat="1" ht="12.75">
      <c r="B106" s="157"/>
      <c r="C106" s="65"/>
      <c r="D106" s="12"/>
      <c r="E106" s="4"/>
      <c r="F106" s="5"/>
      <c r="G106" s="41"/>
      <c r="H106" s="41"/>
    </row>
    <row r="107" spans="2:8" s="42" customFormat="1" ht="12.75">
      <c r="B107" s="157"/>
      <c r="C107" s="65"/>
      <c r="D107" s="12"/>
      <c r="E107" s="4"/>
      <c r="F107" s="5"/>
      <c r="G107" s="41"/>
      <c r="H107" s="41"/>
    </row>
    <row r="108" spans="2:8" s="42" customFormat="1" ht="12.75">
      <c r="B108" s="157"/>
      <c r="C108" s="91"/>
      <c r="D108" s="12"/>
      <c r="E108" s="4"/>
      <c r="F108" s="5"/>
      <c r="G108" s="41"/>
      <c r="H108" s="41"/>
    </row>
    <row r="109" spans="2:8" s="42" customFormat="1" ht="12.75">
      <c r="B109" s="157"/>
      <c r="C109" s="91"/>
      <c r="D109" s="16"/>
      <c r="E109" s="13"/>
      <c r="F109" s="84"/>
      <c r="G109" s="41"/>
      <c r="H109" s="41"/>
    </row>
    <row r="110" spans="2:8" s="42" customFormat="1" ht="12.75">
      <c r="B110" s="157"/>
      <c r="C110" s="91"/>
      <c r="D110" s="16"/>
      <c r="E110" s="13"/>
      <c r="F110" s="84"/>
      <c r="G110" s="41"/>
      <c r="H110" s="41"/>
    </row>
    <row r="111" spans="2:8" s="42" customFormat="1" ht="12.75">
      <c r="B111" s="157"/>
      <c r="C111" s="91"/>
      <c r="D111" s="16"/>
      <c r="E111" s="13"/>
      <c r="F111" s="84"/>
      <c r="G111" s="41"/>
      <c r="H111" s="41"/>
    </row>
    <row r="112" spans="2:8" s="42" customFormat="1" ht="12.75">
      <c r="B112" s="157"/>
      <c r="C112" s="91"/>
      <c r="D112" s="173"/>
      <c r="E112" s="13"/>
      <c r="F112" s="84"/>
      <c r="G112" s="41"/>
      <c r="H112" s="41"/>
    </row>
    <row r="113" spans="2:8" ht="13.5" thickBot="1">
      <c r="B113" s="21"/>
      <c r="C113" s="22"/>
      <c r="D113" s="23"/>
      <c r="E113" s="24"/>
      <c r="F113" s="25"/>
      <c r="G113" s="1"/>
      <c r="H113" s="1"/>
    </row>
    <row r="114" spans="2:8" ht="21" customHeight="1" thickBot="1">
      <c r="B114" s="533"/>
      <c r="C114" s="534"/>
      <c r="D114" s="535"/>
      <c r="E114" s="116"/>
      <c r="F114" s="117"/>
      <c r="G114" s="1"/>
      <c r="H114" s="1"/>
    </row>
    <row r="154" ht="12.75">
      <c r="B154" s="3" t="s">
        <v>39</v>
      </c>
    </row>
  </sheetData>
  <sheetProtection/>
  <mergeCells count="12">
    <mergeCell ref="C98:F98"/>
    <mergeCell ref="C104:F104"/>
    <mergeCell ref="C94:F94"/>
    <mergeCell ref="B114:D114"/>
    <mergeCell ref="B2:G2"/>
    <mergeCell ref="B1:G1"/>
    <mergeCell ref="C29:F29"/>
    <mergeCell ref="C35:F35"/>
    <mergeCell ref="C6:F6"/>
    <mergeCell ref="C15:F15"/>
    <mergeCell ref="C20:F20"/>
    <mergeCell ref="C26:F2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65"/>
  <sheetViews>
    <sheetView zoomScalePageLayoutView="0" workbookViewId="0" topLeftCell="A1">
      <selection activeCell="E67" sqref="E67"/>
    </sheetView>
  </sheetViews>
  <sheetFormatPr defaultColWidth="9.140625" defaultRowHeight="12.75"/>
  <cols>
    <col min="1" max="1" width="2.7109375" style="0" customWidth="1"/>
    <col min="3" max="3" width="39.140625" style="0" customWidth="1"/>
    <col min="4" max="4" width="37.8515625" style="0" customWidth="1"/>
    <col min="5" max="5" width="37.140625" style="0" customWidth="1"/>
  </cols>
  <sheetData>
    <row r="2" spans="2:6" ht="17.25" customHeight="1">
      <c r="B2" s="298"/>
      <c r="E2" s="184" t="s">
        <v>120</v>
      </c>
      <c r="F2" s="184"/>
    </row>
    <row r="3" spans="2:6" ht="28.5" customHeight="1">
      <c r="B3" s="508" t="s">
        <v>291</v>
      </c>
      <c r="C3" s="508"/>
      <c r="D3" s="508"/>
      <c r="E3" s="508"/>
      <c r="F3" s="184"/>
    </row>
    <row r="4" spans="2:6" ht="12.75">
      <c r="B4" s="39"/>
      <c r="C4" s="39"/>
      <c r="D4" s="54"/>
      <c r="E4" s="54"/>
      <c r="F4" s="39"/>
    </row>
    <row r="5" spans="2:6" ht="12.75">
      <c r="B5" s="539" t="s">
        <v>0</v>
      </c>
      <c r="C5" s="539" t="s">
        <v>121</v>
      </c>
      <c r="D5" s="540" t="s">
        <v>292</v>
      </c>
      <c r="E5" s="540"/>
      <c r="F5" s="40"/>
    </row>
    <row r="6" spans="2:6" ht="25.5">
      <c r="B6" s="542"/>
      <c r="C6" s="541"/>
      <c r="D6" s="300" t="s">
        <v>122</v>
      </c>
      <c r="E6" s="300" t="s">
        <v>123</v>
      </c>
      <c r="F6" s="39"/>
    </row>
    <row r="7" spans="2:6" ht="12.75">
      <c r="B7" s="301" t="s">
        <v>124</v>
      </c>
      <c r="C7" s="135" t="s">
        <v>125</v>
      </c>
      <c r="D7" s="46">
        <v>214628</v>
      </c>
      <c r="E7" s="302">
        <v>1581900.16</v>
      </c>
      <c r="F7" s="39"/>
    </row>
    <row r="8" spans="2:6" ht="12.75">
      <c r="B8" s="301" t="s">
        <v>126</v>
      </c>
      <c r="C8" s="135" t="s">
        <v>127</v>
      </c>
      <c r="D8" s="46">
        <v>13416</v>
      </c>
      <c r="E8" s="302">
        <v>133694</v>
      </c>
      <c r="F8" s="39"/>
    </row>
    <row r="9" spans="2:6" ht="12.75">
      <c r="B9" s="301" t="s">
        <v>128</v>
      </c>
      <c r="C9" s="135" t="s">
        <v>129</v>
      </c>
      <c r="D9" s="46">
        <v>88682</v>
      </c>
      <c r="E9" s="302">
        <v>1063157.6</v>
      </c>
      <c r="F9" s="39"/>
    </row>
    <row r="10" spans="2:6" ht="12.75">
      <c r="B10" s="301" t="s">
        <v>55</v>
      </c>
      <c r="C10" s="135" t="s">
        <v>130</v>
      </c>
      <c r="D10" s="46">
        <v>75941</v>
      </c>
      <c r="E10" s="302">
        <v>891116</v>
      </c>
      <c r="F10" s="39"/>
    </row>
    <row r="11" spans="2:6" ht="12.75">
      <c r="B11" s="301" t="s">
        <v>33</v>
      </c>
      <c r="C11" s="135" t="s">
        <v>131</v>
      </c>
      <c r="D11" s="46">
        <v>113267</v>
      </c>
      <c r="E11" s="302">
        <v>298838.57</v>
      </c>
      <c r="F11" s="39"/>
    </row>
    <row r="12" spans="2:6" ht="12.75">
      <c r="B12" s="301" t="s">
        <v>132</v>
      </c>
      <c r="C12" s="135" t="s">
        <v>133</v>
      </c>
      <c r="D12" s="46">
        <v>99145</v>
      </c>
      <c r="E12" s="302">
        <v>911344.71</v>
      </c>
      <c r="F12" s="39"/>
    </row>
    <row r="13" spans="2:6" ht="12.75">
      <c r="B13" s="301" t="s">
        <v>134</v>
      </c>
      <c r="C13" s="135" t="s">
        <v>135</v>
      </c>
      <c r="D13" s="46">
        <v>71687</v>
      </c>
      <c r="E13" s="302">
        <v>1115354.84</v>
      </c>
      <c r="F13" s="39"/>
    </row>
    <row r="14" spans="2:6" ht="12.75">
      <c r="B14" s="301" t="s">
        <v>136</v>
      </c>
      <c r="C14" s="135" t="s">
        <v>137</v>
      </c>
      <c r="D14" s="46">
        <v>27491</v>
      </c>
      <c r="E14" s="302">
        <v>204710</v>
      </c>
      <c r="F14" s="39"/>
    </row>
    <row r="15" spans="2:6" ht="12.75">
      <c r="B15" s="301" t="s">
        <v>138</v>
      </c>
      <c r="C15" s="135" t="s">
        <v>139</v>
      </c>
      <c r="D15" s="46">
        <v>92491</v>
      </c>
      <c r="E15" s="302">
        <v>1571611.38</v>
      </c>
      <c r="F15" s="39"/>
    </row>
    <row r="16" spans="2:6" ht="12.75">
      <c r="B16" s="301" t="s">
        <v>140</v>
      </c>
      <c r="C16" s="135" t="s">
        <v>141</v>
      </c>
      <c r="D16" s="46">
        <v>89583</v>
      </c>
      <c r="E16" s="302">
        <v>859818.37</v>
      </c>
      <c r="F16" s="39"/>
    </row>
    <row r="17" spans="2:6" ht="12.75">
      <c r="B17" s="301" t="s">
        <v>142</v>
      </c>
      <c r="C17" s="135" t="s">
        <v>143</v>
      </c>
      <c r="D17" s="46">
        <v>111742</v>
      </c>
      <c r="E17" s="302">
        <v>1005427</v>
      </c>
      <c r="F17" s="39"/>
    </row>
    <row r="18" spans="2:6" ht="12.75">
      <c r="B18" s="301" t="s">
        <v>144</v>
      </c>
      <c r="C18" s="135" t="s">
        <v>145</v>
      </c>
      <c r="D18" s="46">
        <v>254967</v>
      </c>
      <c r="E18" s="302">
        <v>2386986.76</v>
      </c>
      <c r="F18" s="39"/>
    </row>
    <row r="19" spans="2:6" ht="12.75">
      <c r="B19" s="301" t="s">
        <v>146</v>
      </c>
      <c r="C19" s="135" t="s">
        <v>147</v>
      </c>
      <c r="D19" s="46">
        <v>450</v>
      </c>
      <c r="E19" s="302">
        <v>1800</v>
      </c>
      <c r="F19" s="39"/>
    </row>
    <row r="20" spans="2:6" ht="12.75">
      <c r="B20" s="301" t="s">
        <v>148</v>
      </c>
      <c r="C20" s="135" t="s">
        <v>149</v>
      </c>
      <c r="D20" s="46">
        <v>72943</v>
      </c>
      <c r="E20" s="302">
        <v>639486.99</v>
      </c>
      <c r="F20" s="39"/>
    </row>
    <row r="21" spans="2:6" ht="12.75">
      <c r="B21" s="301" t="s">
        <v>150</v>
      </c>
      <c r="C21" s="135" t="s">
        <v>151</v>
      </c>
      <c r="D21" s="46">
        <v>58658</v>
      </c>
      <c r="E21" s="302">
        <v>226464</v>
      </c>
      <c r="F21" s="39"/>
    </row>
    <row r="22" spans="2:6" ht="12.75">
      <c r="B22" s="540" t="s">
        <v>152</v>
      </c>
      <c r="C22" s="540"/>
      <c r="D22" s="303">
        <f>SUM(D7:D21)</f>
        <v>1385091</v>
      </c>
      <c r="E22" s="304">
        <f>SUM(E7:E21)</f>
        <v>12891710.379999999</v>
      </c>
      <c r="F22" s="40"/>
    </row>
    <row r="23" spans="2:6" ht="21" customHeight="1">
      <c r="B23" s="539" t="s">
        <v>153</v>
      </c>
      <c r="C23" s="539"/>
      <c r="D23" s="303">
        <v>82988</v>
      </c>
      <c r="E23" s="304" t="s">
        <v>154</v>
      </c>
      <c r="F23" s="39"/>
    </row>
    <row r="24" spans="2:6" ht="12.75">
      <c r="B24" s="536"/>
      <c r="C24" s="537"/>
      <c r="D24" s="305"/>
      <c r="E24" s="306"/>
      <c r="F24" s="39"/>
    </row>
    <row r="25" spans="2:6" ht="14.25" customHeight="1">
      <c r="B25" s="539" t="s">
        <v>155</v>
      </c>
      <c r="C25" s="539"/>
      <c r="D25" s="303">
        <v>65210</v>
      </c>
      <c r="E25" s="304">
        <v>1168458.15</v>
      </c>
      <c r="F25" s="39"/>
    </row>
    <row r="37" ht="12.75">
      <c r="E37" s="184" t="s">
        <v>156</v>
      </c>
    </row>
    <row r="38" spans="2:6" ht="15">
      <c r="B38" s="298"/>
      <c r="E38" s="538"/>
      <c r="F38" s="538"/>
    </row>
    <row r="39" spans="2:6" ht="30.75" customHeight="1">
      <c r="B39" s="508" t="s">
        <v>293</v>
      </c>
      <c r="C39" s="508"/>
      <c r="D39" s="508"/>
      <c r="E39" s="508"/>
      <c r="F39" s="184"/>
    </row>
    <row r="40" spans="2:6" ht="12.75">
      <c r="B40" s="39"/>
      <c r="C40" s="39"/>
      <c r="D40" s="54"/>
      <c r="E40" s="54"/>
      <c r="F40" s="39"/>
    </row>
    <row r="41" spans="2:6" ht="18" customHeight="1">
      <c r="B41" s="539" t="s">
        <v>0</v>
      </c>
      <c r="C41" s="539" t="s">
        <v>157</v>
      </c>
      <c r="D41" s="540" t="s">
        <v>292</v>
      </c>
      <c r="E41" s="540"/>
      <c r="F41" s="40"/>
    </row>
    <row r="42" spans="2:6" ht="30.75" customHeight="1">
      <c r="B42" s="542"/>
      <c r="C42" s="541"/>
      <c r="D42" s="300" t="s">
        <v>122</v>
      </c>
      <c r="E42" s="300" t="s">
        <v>123</v>
      </c>
      <c r="F42" s="39"/>
    </row>
    <row r="43" spans="2:6" ht="12.75">
      <c r="B43" s="301" t="s">
        <v>138</v>
      </c>
      <c r="C43" s="135" t="s">
        <v>158</v>
      </c>
      <c r="D43" s="46">
        <v>94</v>
      </c>
      <c r="E43" s="302">
        <v>2063.21</v>
      </c>
      <c r="F43" s="39"/>
    </row>
    <row r="44" spans="2:6" ht="12.75">
      <c r="B44" s="301" t="s">
        <v>138</v>
      </c>
      <c r="C44" s="135" t="s">
        <v>159</v>
      </c>
      <c r="D44" s="46">
        <v>31976</v>
      </c>
      <c r="E44" s="302">
        <v>776514</v>
      </c>
      <c r="F44" s="39"/>
    </row>
    <row r="45" spans="2:6" ht="12.75">
      <c r="B45" s="301" t="s">
        <v>138</v>
      </c>
      <c r="C45" s="135" t="s">
        <v>160</v>
      </c>
      <c r="D45" s="46">
        <v>9955</v>
      </c>
      <c r="E45" s="302">
        <v>218700.41</v>
      </c>
      <c r="F45" s="39"/>
    </row>
    <row r="46" spans="2:6" ht="12.75">
      <c r="B46" s="301" t="s">
        <v>138</v>
      </c>
      <c r="C46" s="135" t="s">
        <v>104</v>
      </c>
      <c r="D46" s="46">
        <v>4410</v>
      </c>
      <c r="E46" s="302">
        <v>97020</v>
      </c>
      <c r="F46" s="39"/>
    </row>
    <row r="47" spans="2:6" ht="12.75">
      <c r="B47" s="301" t="s">
        <v>138</v>
      </c>
      <c r="C47" s="135" t="s">
        <v>29</v>
      </c>
      <c r="D47" s="46">
        <v>251</v>
      </c>
      <c r="E47" s="302">
        <v>2894.76</v>
      </c>
      <c r="F47" s="39"/>
    </row>
    <row r="48" spans="2:6" ht="12.75">
      <c r="B48" s="301" t="s">
        <v>138</v>
      </c>
      <c r="C48" s="135" t="s">
        <v>161</v>
      </c>
      <c r="D48" s="46">
        <v>18384</v>
      </c>
      <c r="E48" s="302">
        <v>69651</v>
      </c>
      <c r="F48" s="39"/>
    </row>
    <row r="49" spans="2:6" ht="12.75">
      <c r="B49" s="301" t="s">
        <v>138</v>
      </c>
      <c r="C49" s="135" t="s">
        <v>94</v>
      </c>
      <c r="D49" s="46">
        <v>140</v>
      </c>
      <c r="E49" s="302">
        <v>1614.77</v>
      </c>
      <c r="F49" s="39"/>
    </row>
    <row r="50" spans="2:6" ht="12.75">
      <c r="B50" s="540" t="s">
        <v>152</v>
      </c>
      <c r="C50" s="540"/>
      <c r="D50" s="303">
        <f>SUM(D43:D49)</f>
        <v>65210</v>
      </c>
      <c r="E50" s="304">
        <f>SUM(E43:E49)</f>
        <v>1168458.1500000001</v>
      </c>
      <c r="F50" s="40"/>
    </row>
    <row r="51" spans="2:6" ht="12.75">
      <c r="B51" s="543"/>
      <c r="C51" s="543"/>
      <c r="D51" s="308"/>
      <c r="E51" s="309"/>
      <c r="F51" s="39"/>
    </row>
    <row r="52" spans="2:6" ht="12.75">
      <c r="B52" s="543"/>
      <c r="C52" s="543"/>
      <c r="D52" s="308"/>
      <c r="E52" s="309"/>
      <c r="F52" s="39"/>
    </row>
    <row r="53" spans="2:6" ht="15">
      <c r="B53" s="508" t="s">
        <v>294</v>
      </c>
      <c r="C53" s="508"/>
      <c r="D53" s="508"/>
      <c r="E53" s="508"/>
      <c r="F53" s="39"/>
    </row>
    <row r="54" spans="2:6" ht="12.75">
      <c r="B54" s="39"/>
      <c r="C54" s="39"/>
      <c r="D54" s="54"/>
      <c r="E54" s="54"/>
      <c r="F54" s="39"/>
    </row>
    <row r="55" spans="2:6" ht="22.5" customHeight="1">
      <c r="B55" s="539"/>
      <c r="C55" s="539" t="s">
        <v>163</v>
      </c>
      <c r="D55" s="540" t="s">
        <v>292</v>
      </c>
      <c r="E55" s="540"/>
      <c r="F55" s="39"/>
    </row>
    <row r="56" spans="2:6" ht="28.5" customHeight="1">
      <c r="B56" s="542"/>
      <c r="C56" s="541"/>
      <c r="D56" s="300" t="s">
        <v>122</v>
      </c>
      <c r="E56" s="300" t="s">
        <v>123</v>
      </c>
      <c r="F56" s="39"/>
    </row>
    <row r="57" spans="2:6" ht="12.75">
      <c r="B57" s="301"/>
      <c r="C57" s="135" t="s">
        <v>286</v>
      </c>
      <c r="D57" s="46">
        <v>1385091</v>
      </c>
      <c r="E57" s="302">
        <v>12891710.38</v>
      </c>
      <c r="F57" s="39"/>
    </row>
    <row r="58" spans="2:6" ht="12.75">
      <c r="B58" s="301"/>
      <c r="C58" s="135" t="s">
        <v>158</v>
      </c>
      <c r="D58" s="46">
        <v>94</v>
      </c>
      <c r="E58" s="302">
        <v>2063.21</v>
      </c>
      <c r="F58" s="39"/>
    </row>
    <row r="59" spans="2:6" ht="12.75">
      <c r="B59" s="301"/>
      <c r="C59" s="135" t="s">
        <v>159</v>
      </c>
      <c r="D59" s="46">
        <v>31976</v>
      </c>
      <c r="E59" s="302">
        <v>776514</v>
      </c>
      <c r="F59" s="39"/>
    </row>
    <row r="60" spans="2:6" ht="12.75">
      <c r="B60" s="301"/>
      <c r="C60" s="135" t="s">
        <v>160</v>
      </c>
      <c r="D60" s="46">
        <v>9955</v>
      </c>
      <c r="E60" s="302">
        <v>218700.41</v>
      </c>
      <c r="F60" s="39"/>
    </row>
    <row r="61" spans="2:6" ht="12.75">
      <c r="B61" s="301"/>
      <c r="C61" s="135" t="s">
        <v>104</v>
      </c>
      <c r="D61" s="46">
        <v>4410</v>
      </c>
      <c r="E61" s="302">
        <v>97020</v>
      </c>
      <c r="F61" s="39"/>
    </row>
    <row r="62" spans="2:6" ht="12.75">
      <c r="B62" s="301"/>
      <c r="C62" s="135" t="s">
        <v>29</v>
      </c>
      <c r="D62" s="46">
        <v>251</v>
      </c>
      <c r="E62" s="302">
        <v>2894.76</v>
      </c>
      <c r="F62" s="39"/>
    </row>
    <row r="63" spans="2:6" ht="12.75">
      <c r="B63" s="301"/>
      <c r="C63" s="135" t="s">
        <v>161</v>
      </c>
      <c r="D63" s="46">
        <v>18384</v>
      </c>
      <c r="E63" s="302">
        <v>69651</v>
      </c>
      <c r="F63" s="39"/>
    </row>
    <row r="64" spans="2:6" ht="12.75">
      <c r="B64" s="301"/>
      <c r="C64" s="135" t="s">
        <v>94</v>
      </c>
      <c r="D64" s="46">
        <v>140</v>
      </c>
      <c r="E64" s="302">
        <v>1614.77</v>
      </c>
      <c r="F64" s="39"/>
    </row>
    <row r="65" spans="2:6" ht="12.75">
      <c r="B65" s="540" t="s">
        <v>164</v>
      </c>
      <c r="C65" s="540"/>
      <c r="D65" s="303">
        <f>SUM(D57:D64)</f>
        <v>1450301</v>
      </c>
      <c r="E65" s="304">
        <f>SUM(E57:E64)</f>
        <v>14060168.530000001</v>
      </c>
      <c r="F65" s="39"/>
    </row>
  </sheetData>
  <sheetProtection/>
  <mergeCells count="21">
    <mergeCell ref="B65:C65"/>
    <mergeCell ref="B51:C51"/>
    <mergeCell ref="B52:C52"/>
    <mergeCell ref="B53:E53"/>
    <mergeCell ref="B55:B56"/>
    <mergeCell ref="D41:E41"/>
    <mergeCell ref="B41:B42"/>
    <mergeCell ref="B3:E3"/>
    <mergeCell ref="B5:B6"/>
    <mergeCell ref="C5:C6"/>
    <mergeCell ref="D5:E5"/>
    <mergeCell ref="B22:C22"/>
    <mergeCell ref="B23:C23"/>
    <mergeCell ref="B24:C24"/>
    <mergeCell ref="E38:F38"/>
    <mergeCell ref="B25:C25"/>
    <mergeCell ref="D55:E55"/>
    <mergeCell ref="C55:C56"/>
    <mergeCell ref="B39:E39"/>
    <mergeCell ref="B50:C50"/>
    <mergeCell ref="C41:C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30.00390625" style="0" customWidth="1"/>
    <col min="4" max="5" width="16.8515625" style="0" customWidth="1"/>
    <col min="6" max="6" width="18.7109375" style="0" customWidth="1"/>
  </cols>
  <sheetData>
    <row r="2" ht="12.75">
      <c r="F2" s="184" t="s">
        <v>165</v>
      </c>
    </row>
    <row r="3" spans="2:6" ht="42" customHeight="1">
      <c r="B3" s="520" t="s">
        <v>295</v>
      </c>
      <c r="C3" s="520"/>
      <c r="D3" s="520"/>
      <c r="E3" s="520"/>
      <c r="F3" s="520"/>
    </row>
    <row r="4" spans="2:6" ht="16.5" customHeight="1">
      <c r="B4" s="275"/>
      <c r="C4" s="275"/>
      <c r="D4" s="275"/>
      <c r="E4" s="275"/>
      <c r="F4" s="275"/>
    </row>
    <row r="5" spans="2:6" ht="12.75">
      <c r="B5" s="1"/>
      <c r="C5" s="1"/>
      <c r="D5" s="10"/>
      <c r="E5" s="1"/>
      <c r="F5" s="1"/>
    </row>
    <row r="6" spans="2:6" ht="33.75">
      <c r="B6" s="310" t="s">
        <v>0</v>
      </c>
      <c r="C6" s="311" t="s">
        <v>166</v>
      </c>
      <c r="D6" s="312" t="s">
        <v>24</v>
      </c>
      <c r="E6" s="312" t="s">
        <v>25</v>
      </c>
      <c r="F6" s="312" t="s">
        <v>335</v>
      </c>
    </row>
    <row r="7" spans="2:6" ht="12.75">
      <c r="B7" s="313" t="s">
        <v>167</v>
      </c>
      <c r="C7" s="544" t="s">
        <v>104</v>
      </c>
      <c r="D7" s="545"/>
      <c r="E7" s="545"/>
      <c r="F7" s="545"/>
    </row>
    <row r="8" spans="2:6" ht="12.75">
      <c r="B8" s="314"/>
      <c r="C8" s="315"/>
      <c r="D8" s="316"/>
      <c r="E8" s="76">
        <f>SUM(E9:E10)</f>
        <v>1187338.14</v>
      </c>
      <c r="F8" s="76">
        <f>SUM(F9:F10)</f>
        <v>442848.62</v>
      </c>
    </row>
    <row r="9" spans="2:6" ht="13.5" customHeight="1">
      <c r="B9" s="307" t="s">
        <v>26</v>
      </c>
      <c r="C9" s="317" t="s">
        <v>168</v>
      </c>
      <c r="D9" s="332">
        <v>2008</v>
      </c>
      <c r="E9" s="318">
        <v>1090318.14</v>
      </c>
      <c r="F9" s="318">
        <v>442848.62</v>
      </c>
    </row>
    <row r="10" spans="2:6" ht="12.75">
      <c r="B10" s="319" t="s">
        <v>169</v>
      </c>
      <c r="C10" s="78" t="s">
        <v>170</v>
      </c>
      <c r="D10" s="445">
        <v>2009</v>
      </c>
      <c r="E10" s="4">
        <v>97020</v>
      </c>
      <c r="F10" s="320">
        <v>0</v>
      </c>
    </row>
    <row r="11" spans="2:6" ht="12.75">
      <c r="B11" s="313" t="s">
        <v>171</v>
      </c>
      <c r="C11" s="544" t="s">
        <v>172</v>
      </c>
      <c r="D11" s="549"/>
      <c r="E11" s="549"/>
      <c r="F11" s="549"/>
    </row>
    <row r="12" spans="2:6" ht="12.75">
      <c r="B12" s="314"/>
      <c r="C12" s="315"/>
      <c r="D12" s="78"/>
      <c r="E12" s="81">
        <f>SUM(E13:E18)</f>
        <v>8829410.5</v>
      </c>
      <c r="F12" s="81">
        <f>SUM(F13:F18)</f>
        <v>2747587.1300000004</v>
      </c>
    </row>
    <row r="13" spans="2:6" ht="18" customHeight="1">
      <c r="B13" s="307" t="s">
        <v>26</v>
      </c>
      <c r="C13" s="317" t="s">
        <v>173</v>
      </c>
      <c r="D13" s="444">
        <v>2008</v>
      </c>
      <c r="E13" s="321">
        <v>922549.63</v>
      </c>
      <c r="F13" s="321">
        <v>397849.52</v>
      </c>
    </row>
    <row r="14" spans="2:6" ht="13.5" customHeight="1">
      <c r="B14" s="307" t="s">
        <v>169</v>
      </c>
      <c r="C14" s="317" t="s">
        <v>174</v>
      </c>
      <c r="D14" s="444">
        <v>2008</v>
      </c>
      <c r="E14" s="321">
        <v>1318683.21</v>
      </c>
      <c r="F14" s="321">
        <v>568682.17</v>
      </c>
    </row>
    <row r="15" spans="2:6" ht="18.75" customHeight="1">
      <c r="B15" s="307" t="s">
        <v>27</v>
      </c>
      <c r="C15" s="317" t="s">
        <v>175</v>
      </c>
      <c r="D15" s="444">
        <v>2000</v>
      </c>
      <c r="E15" s="321">
        <v>514062.68</v>
      </c>
      <c r="F15" s="321">
        <v>221689.57</v>
      </c>
    </row>
    <row r="16" spans="2:6" ht="15" customHeight="1">
      <c r="B16" s="307" t="s">
        <v>176</v>
      </c>
      <c r="C16" s="317" t="s">
        <v>177</v>
      </c>
      <c r="D16" s="444">
        <v>2002</v>
      </c>
      <c r="E16" s="321">
        <v>4380560</v>
      </c>
      <c r="F16" s="321">
        <v>1301266.35</v>
      </c>
    </row>
    <row r="17" spans="2:6" ht="14.25" customHeight="1">
      <c r="B17" s="307" t="s">
        <v>178</v>
      </c>
      <c r="C17" s="317" t="s">
        <v>179</v>
      </c>
      <c r="D17" s="444">
        <v>2006</v>
      </c>
      <c r="E17" s="321">
        <v>1474854.57</v>
      </c>
      <c r="F17" s="321">
        <v>258099.52</v>
      </c>
    </row>
    <row r="18" spans="2:6" ht="12.75">
      <c r="B18" s="307" t="s">
        <v>180</v>
      </c>
      <c r="C18" s="78" t="s">
        <v>170</v>
      </c>
      <c r="D18" s="12">
        <v>2009</v>
      </c>
      <c r="E18" s="4">
        <v>218700.41</v>
      </c>
      <c r="F18" s="320">
        <v>0</v>
      </c>
    </row>
    <row r="19" spans="2:6" ht="12.75">
      <c r="B19" s="313" t="s">
        <v>181</v>
      </c>
      <c r="C19" s="544" t="s">
        <v>159</v>
      </c>
      <c r="D19" s="545"/>
      <c r="E19" s="545"/>
      <c r="F19" s="545"/>
    </row>
    <row r="20" spans="2:6" ht="12.75">
      <c r="B20" s="319"/>
      <c r="C20" s="78"/>
      <c r="D20" s="12"/>
      <c r="E20" s="153">
        <f>SUM(E21:E22)</f>
        <v>2165655.6</v>
      </c>
      <c r="F20" s="153">
        <f>SUM(F21:F22)</f>
        <v>355175.4</v>
      </c>
    </row>
    <row r="21" spans="2:6" ht="13.5" customHeight="1">
      <c r="B21" s="319" t="s">
        <v>26</v>
      </c>
      <c r="C21" s="78" t="s">
        <v>168</v>
      </c>
      <c r="D21" s="12">
        <v>2009</v>
      </c>
      <c r="E21" s="320">
        <v>1389141.6</v>
      </c>
      <c r="F21" s="320">
        <v>355175.4</v>
      </c>
    </row>
    <row r="22" spans="2:6" ht="12.75">
      <c r="B22" s="319" t="s">
        <v>169</v>
      </c>
      <c r="C22" s="78" t="s">
        <v>170</v>
      </c>
      <c r="D22" s="12">
        <v>2009</v>
      </c>
      <c r="E22" s="4">
        <v>776514</v>
      </c>
      <c r="F22" s="4">
        <v>0</v>
      </c>
    </row>
    <row r="23" spans="2:6" ht="12.75">
      <c r="B23" s="313" t="s">
        <v>182</v>
      </c>
      <c r="C23" s="544" t="s">
        <v>158</v>
      </c>
      <c r="D23" s="545"/>
      <c r="E23" s="545"/>
      <c r="F23" s="545"/>
    </row>
    <row r="24" spans="2:6" ht="12.75">
      <c r="B24" s="550"/>
      <c r="C24" s="550"/>
      <c r="D24" s="550"/>
      <c r="E24" s="322">
        <f>SUM(E25:E26)</f>
        <v>30261.5</v>
      </c>
      <c r="F24" s="322">
        <f>SUM(F25:F26)</f>
        <v>12160.51</v>
      </c>
    </row>
    <row r="25" spans="2:6" ht="12.75">
      <c r="B25" s="319" t="s">
        <v>26</v>
      </c>
      <c r="C25" s="78" t="s">
        <v>170</v>
      </c>
      <c r="D25" s="12">
        <v>2009</v>
      </c>
      <c r="E25" s="4">
        <v>2063.21</v>
      </c>
      <c r="F25" s="4">
        <v>0</v>
      </c>
    </row>
    <row r="26" spans="2:6" ht="13.5" customHeight="1">
      <c r="B26" s="319" t="s">
        <v>169</v>
      </c>
      <c r="C26" s="78" t="s">
        <v>183</v>
      </c>
      <c r="D26" s="12">
        <v>2009</v>
      </c>
      <c r="E26" s="4">
        <v>28198.29</v>
      </c>
      <c r="F26" s="4">
        <v>12160.51</v>
      </c>
    </row>
    <row r="27" spans="2:6" ht="12.75">
      <c r="B27" s="313" t="s">
        <v>184</v>
      </c>
      <c r="C27" s="544" t="s">
        <v>185</v>
      </c>
      <c r="D27" s="545"/>
      <c r="E27" s="545"/>
      <c r="F27" s="545"/>
    </row>
    <row r="28" spans="2:6" ht="12.75">
      <c r="B28" s="314"/>
      <c r="C28" s="315"/>
      <c r="D28" s="316"/>
      <c r="E28" s="323">
        <f>SUM(E29:E31)</f>
        <v>633652.96</v>
      </c>
      <c r="F28" s="323">
        <f>SUM(F29:F31)</f>
        <v>194489.3</v>
      </c>
    </row>
    <row r="29" spans="2:6" ht="12.75">
      <c r="B29" s="319" t="s">
        <v>26</v>
      </c>
      <c r="C29" s="78" t="s">
        <v>186</v>
      </c>
      <c r="D29" s="12">
        <v>2009</v>
      </c>
      <c r="E29" s="4">
        <v>69651</v>
      </c>
      <c r="F29" s="215">
        <v>0</v>
      </c>
    </row>
    <row r="30" spans="2:6" ht="15" customHeight="1">
      <c r="B30" s="319" t="s">
        <v>169</v>
      </c>
      <c r="C30" s="78" t="s">
        <v>187</v>
      </c>
      <c r="D30" s="12">
        <v>2009</v>
      </c>
      <c r="E30" s="4">
        <v>43904.87</v>
      </c>
      <c r="F30" s="215">
        <v>32208.94</v>
      </c>
    </row>
    <row r="31" spans="2:6" ht="27.75" customHeight="1">
      <c r="B31" s="319" t="s">
        <v>27</v>
      </c>
      <c r="C31" s="78" t="s">
        <v>188</v>
      </c>
      <c r="D31" s="12">
        <v>2009</v>
      </c>
      <c r="E31" s="4">
        <v>520097.09</v>
      </c>
      <c r="F31" s="215">
        <v>162280.36</v>
      </c>
    </row>
    <row r="32" spans="2:6" ht="12.75">
      <c r="B32" s="313" t="s">
        <v>28</v>
      </c>
      <c r="C32" s="544" t="s">
        <v>29</v>
      </c>
      <c r="D32" s="545"/>
      <c r="E32" s="545"/>
      <c r="F32" s="545"/>
    </row>
    <row r="33" spans="2:6" ht="12.75">
      <c r="B33" s="324"/>
      <c r="C33" s="325"/>
      <c r="D33" s="316"/>
      <c r="E33" s="76">
        <f>SUM(E34:E35)</f>
        <v>96909.47</v>
      </c>
      <c r="F33" s="76">
        <f>SUM(F34:F35)</f>
        <v>21368.95</v>
      </c>
    </row>
    <row r="34" spans="2:6" ht="12.75">
      <c r="B34" s="326" t="s">
        <v>26</v>
      </c>
      <c r="C34" s="17" t="s">
        <v>186</v>
      </c>
      <c r="D34" s="12">
        <v>2009</v>
      </c>
      <c r="E34" s="4">
        <v>2894.76</v>
      </c>
      <c r="F34" s="4">
        <v>0</v>
      </c>
    </row>
    <row r="35" spans="2:6" ht="12.75">
      <c r="B35" s="326" t="s">
        <v>169</v>
      </c>
      <c r="C35" s="17" t="s">
        <v>189</v>
      </c>
      <c r="D35" s="12">
        <v>2009</v>
      </c>
      <c r="E35" s="4">
        <v>94014.71</v>
      </c>
      <c r="F35" s="4">
        <v>21368.95</v>
      </c>
    </row>
    <row r="36" spans="2:6" ht="12.75">
      <c r="B36" s="313" t="s">
        <v>190</v>
      </c>
      <c r="C36" s="544" t="s">
        <v>94</v>
      </c>
      <c r="D36" s="545"/>
      <c r="E36" s="545"/>
      <c r="F36" s="545"/>
    </row>
    <row r="37" spans="2:6" ht="12.75">
      <c r="B37" s="327"/>
      <c r="C37" s="328"/>
      <c r="D37" s="329"/>
      <c r="E37" s="323">
        <f>SUM(E38:E39)</f>
        <v>54058.35</v>
      </c>
      <c r="F37" s="323">
        <f>SUM(F38:F39)</f>
        <v>11916.73</v>
      </c>
    </row>
    <row r="38" spans="2:6" ht="12.75">
      <c r="B38" s="330" t="s">
        <v>26</v>
      </c>
      <c r="C38" s="331" t="s">
        <v>170</v>
      </c>
      <c r="D38" s="332">
        <v>2009</v>
      </c>
      <c r="E38" s="333">
        <v>1614.77</v>
      </c>
      <c r="F38" s="333">
        <v>0</v>
      </c>
    </row>
    <row r="39" spans="2:6" ht="13.5" customHeight="1">
      <c r="B39" s="330" t="s">
        <v>169</v>
      </c>
      <c r="C39" s="331" t="s">
        <v>191</v>
      </c>
      <c r="D39" s="332">
        <v>2009</v>
      </c>
      <c r="E39" s="333">
        <v>52443.58</v>
      </c>
      <c r="F39" s="333">
        <v>11916.73</v>
      </c>
    </row>
    <row r="40" spans="2:6" ht="12.75">
      <c r="B40" s="294"/>
      <c r="C40" s="294"/>
      <c r="D40" s="332"/>
      <c r="E40" s="333"/>
      <c r="F40" s="333"/>
    </row>
    <row r="41" spans="2:6" ht="12.75">
      <c r="B41" s="546" t="s">
        <v>30</v>
      </c>
      <c r="C41" s="547"/>
      <c r="D41" s="548"/>
      <c r="E41" s="334">
        <f>E8+E12+E20+E24+E28+E33+E37</f>
        <v>12997286.52</v>
      </c>
      <c r="F41" s="334">
        <f>F8+F12+F20+F24+F28+F33+F37</f>
        <v>3785546.64</v>
      </c>
    </row>
  </sheetData>
  <sheetProtection/>
  <mergeCells count="10">
    <mergeCell ref="C27:F27"/>
    <mergeCell ref="C32:F32"/>
    <mergeCell ref="C36:F36"/>
    <mergeCell ref="B41:D41"/>
    <mergeCell ref="B3:F3"/>
    <mergeCell ref="C7:F7"/>
    <mergeCell ref="C11:F11"/>
    <mergeCell ref="C19:F19"/>
    <mergeCell ref="C23:F23"/>
    <mergeCell ref="B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69"/>
  <sheetViews>
    <sheetView tabSelected="1" zoomScalePageLayoutView="0" workbookViewId="0" topLeftCell="A239">
      <selection activeCell="D258" sqref="D258"/>
    </sheetView>
  </sheetViews>
  <sheetFormatPr defaultColWidth="9.140625" defaultRowHeight="12.75"/>
  <cols>
    <col min="1" max="1" width="0.5625" style="0" customWidth="1"/>
    <col min="2" max="2" width="29.8515625" style="0" customWidth="1"/>
    <col min="3" max="3" width="14.7109375" style="0" customWidth="1"/>
    <col min="4" max="4" width="14.421875" style="0" customWidth="1"/>
    <col min="5" max="5" width="15.00390625" style="0" customWidth="1"/>
    <col min="6" max="6" width="14.7109375" style="0" customWidth="1"/>
  </cols>
  <sheetData>
    <row r="1" spans="2:6" ht="17.25" customHeight="1">
      <c r="B1" s="464"/>
      <c r="C1" s="465"/>
      <c r="D1" s="465"/>
      <c r="E1" s="465"/>
      <c r="F1" s="466" t="s">
        <v>192</v>
      </c>
    </row>
    <row r="2" spans="2:6" ht="53.25" customHeight="1">
      <c r="B2" s="568" t="s">
        <v>296</v>
      </c>
      <c r="C2" s="568"/>
      <c r="D2" s="568"/>
      <c r="E2" s="568"/>
      <c r="F2" s="467"/>
    </row>
    <row r="3" spans="2:6" ht="24" customHeight="1">
      <c r="B3" s="568" t="s">
        <v>193</v>
      </c>
      <c r="C3" s="568"/>
      <c r="D3" s="568"/>
      <c r="E3" s="568"/>
      <c r="F3" s="460"/>
    </row>
    <row r="4" spans="2:6" ht="13.5" thickBot="1">
      <c r="B4" s="8"/>
      <c r="C4" s="8"/>
      <c r="D4" s="8"/>
      <c r="E4" s="8"/>
      <c r="F4" s="3"/>
    </row>
    <row r="5" spans="2:6" ht="56.25" customHeight="1" thickBot="1">
      <c r="B5" s="355" t="s">
        <v>12</v>
      </c>
      <c r="C5" s="335" t="s">
        <v>297</v>
      </c>
      <c r="D5" s="335" t="s">
        <v>314</v>
      </c>
      <c r="E5" s="453" t="s">
        <v>13</v>
      </c>
      <c r="F5" s="448"/>
    </row>
    <row r="6" spans="2:6" ht="39" customHeight="1">
      <c r="B6" s="336" t="s">
        <v>14</v>
      </c>
      <c r="C6" s="337">
        <f>C13+C11+C10+C9+C8+C7</f>
        <v>80196227.19999999</v>
      </c>
      <c r="D6" s="337">
        <f>D13+D11+D10+D9+D8+D7</f>
        <v>80786097.91</v>
      </c>
      <c r="E6" s="454">
        <f>SUM(E7:E13)</f>
        <v>589870.7100000046</v>
      </c>
      <c r="F6" s="449"/>
    </row>
    <row r="7" spans="2:6" ht="21.75" customHeight="1">
      <c r="B7" s="338" t="s">
        <v>194</v>
      </c>
      <c r="C7" s="339">
        <v>12718666.38</v>
      </c>
      <c r="D7" s="339">
        <v>12891710.38</v>
      </c>
      <c r="E7" s="455">
        <f>D7-C7</f>
        <v>173044</v>
      </c>
      <c r="F7" s="450"/>
    </row>
    <row r="8" spans="2:6" ht="19.5" customHeight="1">
      <c r="B8" s="338" t="s">
        <v>15</v>
      </c>
      <c r="C8" s="6">
        <v>52776975.33</v>
      </c>
      <c r="D8" s="6">
        <v>54785576.99</v>
      </c>
      <c r="E8" s="455">
        <f aca="true" t="shared" si="0" ref="E8:E13">D8-C8</f>
        <v>2008601.6600000039</v>
      </c>
      <c r="F8" s="450"/>
    </row>
    <row r="9" spans="2:6" ht="40.5" customHeight="1">
      <c r="B9" s="338" t="s">
        <v>16</v>
      </c>
      <c r="C9" s="340">
        <v>1579354.31</v>
      </c>
      <c r="D9" s="340">
        <v>2067931.48</v>
      </c>
      <c r="E9" s="455">
        <f t="shared" si="0"/>
        <v>488577.1699999999</v>
      </c>
      <c r="F9" s="451"/>
    </row>
    <row r="10" spans="2:6" ht="24" customHeight="1">
      <c r="B10" s="338" t="s">
        <v>17</v>
      </c>
      <c r="C10" s="27">
        <v>240697.52</v>
      </c>
      <c r="D10" s="27">
        <v>240697.52</v>
      </c>
      <c r="E10" s="455">
        <f t="shared" si="0"/>
        <v>0</v>
      </c>
      <c r="F10" s="450"/>
    </row>
    <row r="11" spans="2:6" ht="22.5" customHeight="1">
      <c r="B11" s="341" t="s">
        <v>89</v>
      </c>
      <c r="C11" s="342">
        <v>3714770.97</v>
      </c>
      <c r="D11" s="342">
        <v>3714770.97</v>
      </c>
      <c r="E11" s="455">
        <f t="shared" si="0"/>
        <v>0</v>
      </c>
      <c r="F11" s="451"/>
    </row>
    <row r="12" spans="2:6" ht="21" customHeight="1">
      <c r="B12" s="343" t="s">
        <v>195</v>
      </c>
      <c r="C12" s="344">
        <v>1906501.39</v>
      </c>
      <c r="D12" s="344">
        <v>1906501.39</v>
      </c>
      <c r="E12" s="455">
        <f t="shared" si="0"/>
        <v>0</v>
      </c>
      <c r="F12" s="451"/>
    </row>
    <row r="13" spans="2:6" ht="24" customHeight="1" thickBot="1">
      <c r="B13" s="343" t="s">
        <v>18</v>
      </c>
      <c r="C13" s="345">
        <v>9165762.69</v>
      </c>
      <c r="D13" s="345">
        <v>7085410.57</v>
      </c>
      <c r="E13" s="455">
        <f t="shared" si="0"/>
        <v>-2080352.1199999992</v>
      </c>
      <c r="F13" s="450"/>
    </row>
    <row r="14" spans="2:6" ht="27.75" customHeight="1" thickBot="1">
      <c r="B14" s="346" t="s">
        <v>196</v>
      </c>
      <c r="C14" s="347">
        <v>204870.04</v>
      </c>
      <c r="D14" s="347">
        <v>245279.59</v>
      </c>
      <c r="E14" s="456">
        <f>D14-C14</f>
        <v>40409.54999999999</v>
      </c>
      <c r="F14" s="449"/>
    </row>
    <row r="15" spans="2:6" ht="29.25" customHeight="1" thickBot="1">
      <c r="B15" s="349" t="s">
        <v>19</v>
      </c>
      <c r="C15" s="350">
        <v>0</v>
      </c>
      <c r="D15" s="350">
        <v>0</v>
      </c>
      <c r="E15" s="457">
        <f>C15-D15</f>
        <v>0</v>
      </c>
      <c r="F15" s="449"/>
    </row>
    <row r="16" spans="2:6" ht="27" customHeight="1">
      <c r="B16" s="351" t="s">
        <v>20</v>
      </c>
      <c r="C16" s="352">
        <v>0</v>
      </c>
      <c r="D16" s="352">
        <v>0</v>
      </c>
      <c r="E16" s="458">
        <f>C16-D16</f>
        <v>0</v>
      </c>
      <c r="F16" s="452"/>
    </row>
    <row r="17" spans="2:6" ht="19.5" customHeight="1" thickBot="1">
      <c r="B17" s="353" t="s">
        <v>21</v>
      </c>
      <c r="C17" s="354">
        <v>0</v>
      </c>
      <c r="D17" s="354">
        <v>0</v>
      </c>
      <c r="E17" s="459">
        <f>C17-D17</f>
        <v>0</v>
      </c>
      <c r="F17" s="452"/>
    </row>
    <row r="18" spans="2:6" ht="13.5" thickBot="1">
      <c r="B18" s="355" t="s">
        <v>22</v>
      </c>
      <c r="C18" s="347">
        <f>C6+C14+C15</f>
        <v>80401097.24</v>
      </c>
      <c r="D18" s="347">
        <f>SUM(D6,D14,D15,)</f>
        <v>81031377.5</v>
      </c>
      <c r="E18" s="348">
        <f>E6+E14+E15</f>
        <v>630280.2600000047</v>
      </c>
      <c r="F18" s="449"/>
    </row>
    <row r="19" spans="2:6" ht="12.75">
      <c r="B19" s="28"/>
      <c r="C19" s="3"/>
      <c r="D19" s="3"/>
      <c r="E19" s="3"/>
      <c r="F19" s="7"/>
    </row>
    <row r="20" spans="2:6" ht="12.75">
      <c r="B20" s="569"/>
      <c r="C20" s="569"/>
      <c r="D20" s="569"/>
      <c r="E20" s="569"/>
      <c r="F20" s="446"/>
    </row>
    <row r="21" spans="2:6" ht="12.75">
      <c r="B21" s="569"/>
      <c r="C21" s="569"/>
      <c r="D21" s="569"/>
      <c r="E21" s="569"/>
      <c r="F21" s="569"/>
    </row>
    <row r="22" spans="2:6" ht="12.75">
      <c r="B22" s="569"/>
      <c r="C22" s="569"/>
      <c r="D22" s="569"/>
      <c r="E22" s="569"/>
      <c r="F22" s="569"/>
    </row>
    <row r="23" spans="2:6" ht="11.25" customHeight="1">
      <c r="B23" s="447"/>
      <c r="C23" s="447"/>
      <c r="D23" s="447"/>
      <c r="E23" s="447"/>
      <c r="F23" s="447"/>
    </row>
    <row r="24" spans="2:6" ht="12.75">
      <c r="B24" s="447"/>
      <c r="C24" s="447"/>
      <c r="D24" s="447"/>
      <c r="E24" s="447"/>
      <c r="F24" s="447"/>
    </row>
    <row r="40" spans="2:6" ht="12.75">
      <c r="B40" s="1"/>
      <c r="C40" s="1"/>
      <c r="D40" s="538" t="s">
        <v>197</v>
      </c>
      <c r="E40" s="538"/>
      <c r="F40" s="538"/>
    </row>
    <row r="41" spans="2:5" ht="39.75" customHeight="1">
      <c r="B41" s="562" t="s">
        <v>325</v>
      </c>
      <c r="C41" s="563"/>
      <c r="D41" s="563"/>
      <c r="E41" s="563"/>
    </row>
    <row r="42" spans="2:5" ht="23.25" customHeight="1">
      <c r="B42" s="561" t="s">
        <v>158</v>
      </c>
      <c r="C42" s="561"/>
      <c r="D42" s="561"/>
      <c r="E42" s="561"/>
    </row>
    <row r="43" spans="2:5" ht="12.75">
      <c r="B43" s="3"/>
      <c r="C43" s="3"/>
      <c r="D43" s="3"/>
      <c r="E43" s="3"/>
    </row>
    <row r="44" spans="2:5" ht="51">
      <c r="B44" s="188" t="s">
        <v>12</v>
      </c>
      <c r="C44" s="477" t="s">
        <v>275</v>
      </c>
      <c r="D44" s="477" t="s">
        <v>314</v>
      </c>
      <c r="E44" s="188" t="s">
        <v>13</v>
      </c>
    </row>
    <row r="45" spans="2:5" ht="29.25" customHeight="1">
      <c r="B45" s="220" t="s">
        <v>14</v>
      </c>
      <c r="C45" s="221">
        <f>SUM(C46:C51)</f>
        <v>33761.5</v>
      </c>
      <c r="D45" s="221">
        <f>SUM(D46:D51)</f>
        <v>49419.4</v>
      </c>
      <c r="E45" s="221">
        <f aca="true" t="shared" si="1" ref="E45:E51">D45-C45</f>
        <v>15657.900000000001</v>
      </c>
    </row>
    <row r="46" spans="2:5" ht="12.75">
      <c r="B46" s="222" t="s">
        <v>194</v>
      </c>
      <c r="C46" s="223">
        <v>2063.21</v>
      </c>
      <c r="D46" s="223">
        <v>2063.21</v>
      </c>
      <c r="E46" s="223">
        <f t="shared" si="1"/>
        <v>0</v>
      </c>
    </row>
    <row r="47" spans="2:5" ht="12.75">
      <c r="B47" s="222" t="s">
        <v>15</v>
      </c>
      <c r="C47" s="6">
        <v>28198.29</v>
      </c>
      <c r="D47" s="6">
        <v>28198.29</v>
      </c>
      <c r="E47" s="223">
        <f t="shared" si="1"/>
        <v>0</v>
      </c>
    </row>
    <row r="48" spans="2:5" ht="38.25">
      <c r="B48" s="222" t="s">
        <v>16</v>
      </c>
      <c r="C48" s="225">
        <v>0</v>
      </c>
      <c r="D48" s="225">
        <v>15657.9</v>
      </c>
      <c r="E48" s="223">
        <f t="shared" si="1"/>
        <v>15657.9</v>
      </c>
    </row>
    <row r="49" spans="2:5" ht="12.75">
      <c r="B49" s="222" t="s">
        <v>17</v>
      </c>
      <c r="C49" s="27">
        <v>0</v>
      </c>
      <c r="D49" s="27">
        <v>0</v>
      </c>
      <c r="E49" s="223">
        <f t="shared" si="1"/>
        <v>0</v>
      </c>
    </row>
    <row r="50" spans="2:5" ht="12.75">
      <c r="B50" s="222" t="s">
        <v>89</v>
      </c>
      <c r="C50" s="226">
        <v>3500</v>
      </c>
      <c r="D50" s="226">
        <v>3500</v>
      </c>
      <c r="E50" s="223">
        <f t="shared" si="1"/>
        <v>0</v>
      </c>
    </row>
    <row r="51" spans="2:5" ht="12.75">
      <c r="B51" s="222" t="s">
        <v>18</v>
      </c>
      <c r="C51" s="27">
        <v>0</v>
      </c>
      <c r="D51" s="226"/>
      <c r="E51" s="223">
        <f t="shared" si="1"/>
        <v>0</v>
      </c>
    </row>
    <row r="52" spans="2:5" ht="28.5" customHeight="1">
      <c r="B52" s="220" t="s">
        <v>196</v>
      </c>
      <c r="C52" s="221">
        <v>0</v>
      </c>
      <c r="D52" s="221">
        <v>0</v>
      </c>
      <c r="E52" s="221">
        <v>0</v>
      </c>
    </row>
    <row r="53" spans="2:5" ht="27.75" customHeight="1">
      <c r="B53" s="220" t="s">
        <v>19</v>
      </c>
      <c r="C53" s="221">
        <f>SUM(C54:C55)</f>
        <v>0</v>
      </c>
      <c r="D53" s="221">
        <f>SUM(D54:D55)</f>
        <v>0</v>
      </c>
      <c r="E53" s="221">
        <f>C53-D53</f>
        <v>0</v>
      </c>
    </row>
    <row r="54" spans="2:5" ht="27" customHeight="1">
      <c r="B54" s="222" t="s">
        <v>20</v>
      </c>
      <c r="C54" s="6">
        <v>0</v>
      </c>
      <c r="D54" s="6">
        <v>0</v>
      </c>
      <c r="E54" s="227">
        <v>0</v>
      </c>
    </row>
    <row r="55" spans="2:5" ht="14.25" customHeight="1">
      <c r="B55" s="222" t="s">
        <v>21</v>
      </c>
      <c r="C55" s="6">
        <v>0</v>
      </c>
      <c r="D55" s="6">
        <v>0</v>
      </c>
      <c r="E55" s="227">
        <v>0</v>
      </c>
    </row>
    <row r="56" spans="2:5" ht="15.75" customHeight="1">
      <c r="B56" s="188" t="s">
        <v>22</v>
      </c>
      <c r="C56" s="221">
        <f>SUM(C45,C52,C53,)</f>
        <v>33761.5</v>
      </c>
      <c r="D56" s="221">
        <f>SUM(D45,D52,D53,)</f>
        <v>49419.4</v>
      </c>
      <c r="E56" s="221">
        <f>SUM(E45,E52,E53,)</f>
        <v>15657.900000000001</v>
      </c>
    </row>
    <row r="57" spans="2:5" ht="12.75">
      <c r="B57" s="28"/>
      <c r="C57" s="3"/>
      <c r="D57" s="3"/>
      <c r="E57" s="7"/>
    </row>
    <row r="58" spans="2:5" ht="16.5" customHeight="1">
      <c r="B58" s="564" t="s">
        <v>159</v>
      </c>
      <c r="C58" s="565"/>
      <c r="D58" s="565"/>
      <c r="E58" s="565"/>
    </row>
    <row r="59" spans="2:5" ht="12.75">
      <c r="B59" s="28"/>
      <c r="C59" s="3"/>
      <c r="D59" s="29"/>
      <c r="E59" s="3"/>
    </row>
    <row r="60" spans="2:5" ht="51">
      <c r="B60" s="188" t="s">
        <v>12</v>
      </c>
      <c r="C60" s="477" t="s">
        <v>275</v>
      </c>
      <c r="D60" s="477" t="s">
        <v>314</v>
      </c>
      <c r="E60" s="188" t="s">
        <v>13</v>
      </c>
    </row>
    <row r="61" spans="2:5" ht="28.5" customHeight="1">
      <c r="B61" s="359" t="s">
        <v>14</v>
      </c>
      <c r="C61" s="360">
        <f>SUM(C62:C67)</f>
        <v>2356194.39</v>
      </c>
      <c r="D61" s="360">
        <f>SUM(D62:D67)</f>
        <v>2350704.39</v>
      </c>
      <c r="E61" s="360">
        <f>D61-C61</f>
        <v>-5490</v>
      </c>
    </row>
    <row r="62" spans="2:5" ht="15" customHeight="1">
      <c r="B62" s="222" t="s">
        <v>194</v>
      </c>
      <c r="C62" s="223">
        <v>776514</v>
      </c>
      <c r="D62" s="223">
        <v>776514</v>
      </c>
      <c r="E62" s="223">
        <f aca="true" t="shared" si="2" ref="E62:E67">C62-D62</f>
        <v>0</v>
      </c>
    </row>
    <row r="63" spans="2:5" ht="12.75">
      <c r="B63" s="222" t="s">
        <v>15</v>
      </c>
      <c r="C63" s="6">
        <v>1405593.81</v>
      </c>
      <c r="D63" s="6">
        <v>1405593.81</v>
      </c>
      <c r="E63" s="223">
        <f t="shared" si="2"/>
        <v>0</v>
      </c>
    </row>
    <row r="64" spans="2:5" ht="38.25">
      <c r="B64" s="222" t="s">
        <v>16</v>
      </c>
      <c r="C64" s="225">
        <v>142656.27</v>
      </c>
      <c r="D64" s="225">
        <v>142656.27</v>
      </c>
      <c r="E64" s="223">
        <f t="shared" si="2"/>
        <v>0</v>
      </c>
    </row>
    <row r="65" spans="2:5" ht="12.75">
      <c r="B65" s="222" t="s">
        <v>17</v>
      </c>
      <c r="C65" s="27">
        <v>0</v>
      </c>
      <c r="D65" s="27">
        <v>0</v>
      </c>
      <c r="E65" s="223">
        <f t="shared" si="2"/>
        <v>0</v>
      </c>
    </row>
    <row r="66" spans="2:5" ht="12.75">
      <c r="B66" s="222" t="s">
        <v>89</v>
      </c>
      <c r="C66" s="226">
        <v>31430.31</v>
      </c>
      <c r="D66" s="226">
        <v>25940.31</v>
      </c>
      <c r="E66" s="223">
        <f>D66-C66</f>
        <v>-5490</v>
      </c>
    </row>
    <row r="67" spans="2:5" ht="12.75">
      <c r="B67" s="222" t="s">
        <v>18</v>
      </c>
      <c r="C67" s="226">
        <v>0</v>
      </c>
      <c r="D67" s="226">
        <v>0</v>
      </c>
      <c r="E67" s="223">
        <f t="shared" si="2"/>
        <v>0</v>
      </c>
    </row>
    <row r="68" spans="2:5" ht="27.75" customHeight="1">
      <c r="B68" s="220" t="s">
        <v>196</v>
      </c>
      <c r="C68" s="221">
        <v>0</v>
      </c>
      <c r="D68" s="221">
        <v>0</v>
      </c>
      <c r="E68" s="221">
        <v>0</v>
      </c>
    </row>
    <row r="69" spans="2:5" ht="29.25" customHeight="1">
      <c r="B69" s="220" t="s">
        <v>19</v>
      </c>
      <c r="C69" s="221">
        <f>SUM(C70:C71)</f>
        <v>0</v>
      </c>
      <c r="D69" s="221">
        <f>SUM(D70:D71)</f>
        <v>0</v>
      </c>
      <c r="E69" s="221">
        <f>C69-D69</f>
        <v>0</v>
      </c>
    </row>
    <row r="70" spans="2:5" ht="26.25" customHeight="1">
      <c r="B70" s="222" t="s">
        <v>20</v>
      </c>
      <c r="C70" s="6">
        <v>0</v>
      </c>
      <c r="D70" s="6">
        <v>0</v>
      </c>
      <c r="E70" s="227">
        <v>0</v>
      </c>
    </row>
    <row r="71" spans="2:5" ht="14.25" customHeight="1">
      <c r="B71" s="222" t="s">
        <v>21</v>
      </c>
      <c r="C71" s="6">
        <v>0</v>
      </c>
      <c r="D71" s="6">
        <v>0</v>
      </c>
      <c r="E71" s="227">
        <v>0</v>
      </c>
    </row>
    <row r="72" spans="2:5" ht="16.5" customHeight="1">
      <c r="B72" s="188" t="s">
        <v>22</v>
      </c>
      <c r="C72" s="221">
        <f>SUM(C61,C68,C69,)</f>
        <v>2356194.39</v>
      </c>
      <c r="D72" s="221">
        <f>SUM(D61,D68,D69,)</f>
        <v>2350704.39</v>
      </c>
      <c r="E72" s="221">
        <f>SUM(E61,E68,E69,)</f>
        <v>-5490</v>
      </c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6" ht="14.25" customHeight="1">
      <c r="B75" s="1"/>
      <c r="C75" s="1"/>
      <c r="D75" s="538" t="s">
        <v>198</v>
      </c>
      <c r="E75" s="538"/>
      <c r="F75" s="538"/>
    </row>
    <row r="76" spans="2:5" ht="45.75" customHeight="1">
      <c r="B76" s="562" t="s">
        <v>325</v>
      </c>
      <c r="C76" s="566"/>
      <c r="D76" s="566"/>
      <c r="E76" s="566"/>
    </row>
    <row r="77" spans="2:5" ht="21" customHeight="1">
      <c r="B77" s="561" t="s">
        <v>160</v>
      </c>
      <c r="C77" s="561"/>
      <c r="D77" s="561"/>
      <c r="E77" s="561"/>
    </row>
    <row r="78" spans="2:5" ht="12.75" customHeight="1">
      <c r="B78" s="3"/>
      <c r="C78" s="3"/>
      <c r="D78" s="3"/>
      <c r="E78" s="3"/>
    </row>
    <row r="79" spans="2:5" ht="42.75" customHeight="1">
      <c r="B79" s="188" t="s">
        <v>12</v>
      </c>
      <c r="C79" s="479" t="s">
        <v>275</v>
      </c>
      <c r="D79" s="479" t="s">
        <v>314</v>
      </c>
      <c r="E79" s="188" t="s">
        <v>13</v>
      </c>
    </row>
    <row r="80" spans="2:5" ht="28.5" customHeight="1">
      <c r="B80" s="220" t="s">
        <v>14</v>
      </c>
      <c r="C80" s="221">
        <f>SUM(C81:C86)</f>
        <v>9029668.82</v>
      </c>
      <c r="D80" s="221">
        <f>SUM(D81:D86)</f>
        <v>9029668.82</v>
      </c>
      <c r="E80" s="221">
        <f aca="true" t="shared" si="3" ref="E80:E86">D80-C80</f>
        <v>0</v>
      </c>
    </row>
    <row r="81" spans="2:5" ht="18.75" customHeight="1">
      <c r="B81" s="222" t="s">
        <v>194</v>
      </c>
      <c r="C81" s="223">
        <v>218700.41</v>
      </c>
      <c r="D81" s="223">
        <v>218700.41</v>
      </c>
      <c r="E81" s="223">
        <f t="shared" si="3"/>
        <v>0</v>
      </c>
    </row>
    <row r="82" spans="2:5" ht="18.75" customHeight="1">
      <c r="B82" s="222" t="s">
        <v>15</v>
      </c>
      <c r="C82" s="6">
        <v>8610710.09</v>
      </c>
      <c r="D82" s="6">
        <v>8610710.09</v>
      </c>
      <c r="E82" s="223">
        <f t="shared" si="3"/>
        <v>0</v>
      </c>
    </row>
    <row r="83" spans="2:5" ht="26.25" customHeight="1">
      <c r="B83" s="222" t="s">
        <v>16</v>
      </c>
      <c r="C83" s="225">
        <v>149644.22</v>
      </c>
      <c r="D83" s="225">
        <v>149644.22</v>
      </c>
      <c r="E83" s="223">
        <f t="shared" si="3"/>
        <v>0</v>
      </c>
    </row>
    <row r="84" spans="2:5" ht="18.75" customHeight="1">
      <c r="B84" s="222" t="s">
        <v>17</v>
      </c>
      <c r="C84" s="27">
        <v>0</v>
      </c>
      <c r="D84" s="27">
        <v>0</v>
      </c>
      <c r="E84" s="223">
        <f t="shared" si="3"/>
        <v>0</v>
      </c>
    </row>
    <row r="85" spans="2:5" ht="18.75" customHeight="1">
      <c r="B85" s="222" t="s">
        <v>89</v>
      </c>
      <c r="C85" s="226">
        <v>50614.1</v>
      </c>
      <c r="D85" s="226">
        <v>50614.1</v>
      </c>
      <c r="E85" s="223">
        <f t="shared" si="3"/>
        <v>0</v>
      </c>
    </row>
    <row r="86" spans="2:5" ht="18.75" customHeight="1">
      <c r="B86" s="222" t="s">
        <v>18</v>
      </c>
      <c r="C86" s="226">
        <v>0</v>
      </c>
      <c r="D86" s="226">
        <v>0</v>
      </c>
      <c r="E86" s="223">
        <f t="shared" si="3"/>
        <v>0</v>
      </c>
    </row>
    <row r="87" spans="2:5" ht="24" customHeight="1">
      <c r="B87" s="220" t="s">
        <v>196</v>
      </c>
      <c r="C87" s="221">
        <v>0</v>
      </c>
      <c r="D87" s="221">
        <v>0</v>
      </c>
      <c r="E87" s="221">
        <v>0</v>
      </c>
    </row>
    <row r="88" spans="2:5" ht="28.5" customHeight="1">
      <c r="B88" s="220" t="s">
        <v>19</v>
      </c>
      <c r="C88" s="221">
        <f>SUM(C89:C90)</f>
        <v>0</v>
      </c>
      <c r="D88" s="221">
        <f>SUM(D89:D90)</f>
        <v>0</v>
      </c>
      <c r="E88" s="221">
        <f>C88-D88</f>
        <v>0</v>
      </c>
    </row>
    <row r="89" spans="2:5" ht="26.25" customHeight="1">
      <c r="B89" s="222" t="s">
        <v>20</v>
      </c>
      <c r="C89" s="6">
        <v>0</v>
      </c>
      <c r="D89" s="6">
        <v>0</v>
      </c>
      <c r="E89" s="227">
        <v>0</v>
      </c>
    </row>
    <row r="90" spans="2:5" ht="18.75" customHeight="1">
      <c r="B90" s="222" t="s">
        <v>21</v>
      </c>
      <c r="C90" s="6">
        <v>0</v>
      </c>
      <c r="D90" s="6">
        <v>0</v>
      </c>
      <c r="E90" s="227">
        <v>0</v>
      </c>
    </row>
    <row r="91" spans="2:5" ht="18.75" customHeight="1">
      <c r="B91" s="188" t="s">
        <v>22</v>
      </c>
      <c r="C91" s="221">
        <f>SUM(C80,C87,C88,)</f>
        <v>9029668.82</v>
      </c>
      <c r="D91" s="221">
        <f>SUM(D80,D87,D88,)</f>
        <v>9029668.82</v>
      </c>
      <c r="E91" s="221">
        <f>SUM(E80,E87,E88,)</f>
        <v>0</v>
      </c>
    </row>
    <row r="92" spans="2:5" ht="12.75" customHeight="1">
      <c r="B92" s="28"/>
      <c r="C92" s="3"/>
      <c r="D92" s="3"/>
      <c r="E92" s="7"/>
    </row>
    <row r="93" spans="2:5" ht="15" customHeight="1">
      <c r="B93" s="564" t="s">
        <v>104</v>
      </c>
      <c r="C93" s="565"/>
      <c r="D93" s="565"/>
      <c r="E93" s="565"/>
    </row>
    <row r="94" spans="2:5" ht="14.25" customHeight="1">
      <c r="B94" s="28"/>
      <c r="C94" s="3"/>
      <c r="D94" s="29"/>
      <c r="E94" s="3"/>
    </row>
    <row r="95" spans="2:5" ht="45" customHeight="1">
      <c r="B95" s="188" t="s">
        <v>12</v>
      </c>
      <c r="C95" s="477" t="s">
        <v>275</v>
      </c>
      <c r="D95" s="477" t="s">
        <v>314</v>
      </c>
      <c r="E95" s="188" t="s">
        <v>13</v>
      </c>
    </row>
    <row r="96" spans="2:5" ht="28.5" customHeight="1">
      <c r="B96" s="359" t="s">
        <v>14</v>
      </c>
      <c r="C96" s="360">
        <f>SUM(C97:C102)</f>
        <v>1392615.7000000002</v>
      </c>
      <c r="D96" s="360">
        <f>SUM(D97:D102)</f>
        <v>1397504.22</v>
      </c>
      <c r="E96" s="360">
        <f>D96-C96</f>
        <v>4888.519999999786</v>
      </c>
    </row>
    <row r="97" spans="2:5" ht="15.75" customHeight="1">
      <c r="B97" s="222" t="s">
        <v>194</v>
      </c>
      <c r="C97" s="223">
        <v>97020</v>
      </c>
      <c r="D97" s="223">
        <v>97020</v>
      </c>
      <c r="E97" s="223">
        <v>0</v>
      </c>
    </row>
    <row r="98" spans="2:5" ht="16.5" customHeight="1">
      <c r="B98" s="222" t="s">
        <v>15</v>
      </c>
      <c r="C98" s="6">
        <v>1222711.54</v>
      </c>
      <c r="D98" s="6">
        <v>1222711.54</v>
      </c>
      <c r="E98" s="27">
        <v>0</v>
      </c>
    </row>
    <row r="99" spans="2:5" ht="24" customHeight="1">
      <c r="B99" s="222" t="s">
        <v>16</v>
      </c>
      <c r="C99" s="225">
        <v>6554.82</v>
      </c>
      <c r="D99" s="225">
        <v>20066.14</v>
      </c>
      <c r="E99" s="226">
        <f>D99-C99</f>
        <v>13511.32</v>
      </c>
    </row>
    <row r="100" spans="2:5" ht="16.5" customHeight="1">
      <c r="B100" s="222" t="s">
        <v>17</v>
      </c>
      <c r="C100" s="27">
        <v>0</v>
      </c>
      <c r="D100" s="27">
        <v>0</v>
      </c>
      <c r="E100" s="27">
        <v>0</v>
      </c>
    </row>
    <row r="101" spans="2:5" ht="17.25" customHeight="1">
      <c r="B101" s="222" t="s">
        <v>89</v>
      </c>
      <c r="C101" s="226">
        <v>66329.34</v>
      </c>
      <c r="D101" s="226">
        <v>57706.54</v>
      </c>
      <c r="E101" s="226">
        <f>D101-C101</f>
        <v>-8622.799999999996</v>
      </c>
    </row>
    <row r="102" spans="2:5" ht="18.75" customHeight="1">
      <c r="B102" s="222" t="s">
        <v>18</v>
      </c>
      <c r="C102" s="27">
        <v>0</v>
      </c>
      <c r="D102" s="226"/>
      <c r="E102" s="27"/>
    </row>
    <row r="103" spans="2:5" ht="27" customHeight="1">
      <c r="B103" s="220" t="s">
        <v>196</v>
      </c>
      <c r="C103" s="221">
        <v>0</v>
      </c>
      <c r="D103" s="221">
        <v>0</v>
      </c>
      <c r="E103" s="221">
        <v>0</v>
      </c>
    </row>
    <row r="104" spans="2:5" ht="27" customHeight="1">
      <c r="B104" s="220" t="s">
        <v>19</v>
      </c>
      <c r="C104" s="221">
        <f>SUM(C105:C106)</f>
        <v>0</v>
      </c>
      <c r="D104" s="221">
        <f>SUM(D105:D106)</f>
        <v>0</v>
      </c>
      <c r="E104" s="221">
        <f>C104-D104</f>
        <v>0</v>
      </c>
    </row>
    <row r="105" spans="2:5" ht="26.25" customHeight="1">
      <c r="B105" s="222" t="s">
        <v>20</v>
      </c>
      <c r="C105" s="6">
        <v>0</v>
      </c>
      <c r="D105" s="6">
        <v>0</v>
      </c>
      <c r="E105" s="227">
        <v>0</v>
      </c>
    </row>
    <row r="106" spans="2:5" ht="18.75" customHeight="1">
      <c r="B106" s="222" t="s">
        <v>21</v>
      </c>
      <c r="C106" s="6">
        <v>0</v>
      </c>
      <c r="D106" s="6">
        <v>0</v>
      </c>
      <c r="E106" s="227">
        <v>0</v>
      </c>
    </row>
    <row r="107" spans="2:5" ht="18.75" customHeight="1">
      <c r="B107" s="188" t="s">
        <v>22</v>
      </c>
      <c r="C107" s="221">
        <f>SUM(C96,C103,C104,)</f>
        <v>1392615.7000000002</v>
      </c>
      <c r="D107" s="221">
        <f>SUM(D96,D103,D104,)</f>
        <v>1397504.22</v>
      </c>
      <c r="E107" s="221">
        <f>SUM(E96,E103,E104,)</f>
        <v>4888.519999999786</v>
      </c>
    </row>
    <row r="108" ht="18.75" customHeight="1"/>
    <row r="109" spans="2:6" ht="15" customHeight="1">
      <c r="B109" s="1"/>
      <c r="C109" s="1"/>
      <c r="D109" s="1"/>
      <c r="E109" s="538" t="s">
        <v>90</v>
      </c>
      <c r="F109" s="538"/>
    </row>
    <row r="110" spans="2:5" ht="30" customHeight="1">
      <c r="B110" s="561" t="s">
        <v>312</v>
      </c>
      <c r="C110" s="561"/>
      <c r="D110" s="561"/>
      <c r="E110" s="561"/>
    </row>
    <row r="111" spans="2:5" ht="29.25" customHeight="1">
      <c r="B111" s="560" t="s">
        <v>29</v>
      </c>
      <c r="C111" s="560"/>
      <c r="D111" s="560"/>
      <c r="E111" s="560"/>
    </row>
    <row r="112" spans="2:5" ht="15">
      <c r="B112" s="3"/>
      <c r="C112" s="9"/>
      <c r="D112" s="9"/>
      <c r="E112" s="187"/>
    </row>
    <row r="113" spans="2:6" ht="51">
      <c r="B113" s="188" t="s">
        <v>12</v>
      </c>
      <c r="C113" s="477" t="s">
        <v>313</v>
      </c>
      <c r="D113" s="494" t="s">
        <v>321</v>
      </c>
      <c r="E113" s="477" t="s">
        <v>13</v>
      </c>
      <c r="F113" s="448"/>
    </row>
    <row r="114" spans="2:6" ht="25.5">
      <c r="B114" s="220" t="s">
        <v>14</v>
      </c>
      <c r="C114" s="221">
        <f>SUM(C115:C120)</f>
        <v>158723.97</v>
      </c>
      <c r="D114" s="221">
        <f>SUM(D115:D120)</f>
        <v>158723.97</v>
      </c>
      <c r="E114" s="221">
        <f>SUM(E115:E120)</f>
        <v>0</v>
      </c>
      <c r="F114" s="449"/>
    </row>
    <row r="115" spans="2:6" ht="12.75">
      <c r="B115" s="222" t="s">
        <v>48</v>
      </c>
      <c r="C115" s="223">
        <v>2894.76</v>
      </c>
      <c r="D115" s="223">
        <v>2894.76</v>
      </c>
      <c r="E115" s="223">
        <f aca="true" t="shared" si="4" ref="E115:E120">D115-C115</f>
        <v>0</v>
      </c>
      <c r="F115" s="450"/>
    </row>
    <row r="116" spans="2:6" ht="12.75">
      <c r="B116" s="222" t="s">
        <v>15</v>
      </c>
      <c r="C116" s="6">
        <v>94014.71</v>
      </c>
      <c r="D116" s="6">
        <v>94014.71</v>
      </c>
      <c r="E116" s="223">
        <f t="shared" si="4"/>
        <v>0</v>
      </c>
      <c r="F116" s="450"/>
    </row>
    <row r="117" spans="2:6" ht="38.25">
      <c r="B117" s="222" t="s">
        <v>16</v>
      </c>
      <c r="C117" s="225">
        <v>61814.5</v>
      </c>
      <c r="D117" s="225">
        <v>61814.5</v>
      </c>
      <c r="E117" s="223">
        <f t="shared" si="4"/>
        <v>0</v>
      </c>
      <c r="F117" s="471"/>
    </row>
    <row r="118" spans="2:6" ht="12.75">
      <c r="B118" s="222" t="s">
        <v>17</v>
      </c>
      <c r="C118" s="27">
        <v>0</v>
      </c>
      <c r="D118" s="27">
        <v>0</v>
      </c>
      <c r="E118" s="223">
        <f t="shared" si="4"/>
        <v>0</v>
      </c>
      <c r="F118" s="450"/>
    </row>
    <row r="119" spans="2:6" ht="12.75">
      <c r="B119" s="222" t="s">
        <v>88</v>
      </c>
      <c r="C119" s="226">
        <v>0</v>
      </c>
      <c r="D119" s="226">
        <v>0</v>
      </c>
      <c r="E119" s="223">
        <f t="shared" si="4"/>
        <v>0</v>
      </c>
      <c r="F119" s="471"/>
    </row>
    <row r="120" spans="2:6" ht="12.75">
      <c r="B120" s="222" t="s">
        <v>18</v>
      </c>
      <c r="C120" s="226">
        <v>0</v>
      </c>
      <c r="D120" s="226">
        <v>0</v>
      </c>
      <c r="E120" s="223">
        <f t="shared" si="4"/>
        <v>0</v>
      </c>
      <c r="F120" s="450"/>
    </row>
    <row r="121" spans="2:6" ht="30" customHeight="1">
      <c r="B121" s="220" t="s">
        <v>80</v>
      </c>
      <c r="C121" s="221">
        <v>0</v>
      </c>
      <c r="D121" s="221">
        <v>0</v>
      </c>
      <c r="E121" s="221">
        <v>0</v>
      </c>
      <c r="F121" s="449"/>
    </row>
    <row r="122" spans="2:6" ht="25.5">
      <c r="B122" s="220" t="s">
        <v>19</v>
      </c>
      <c r="C122" s="221">
        <v>0</v>
      </c>
      <c r="D122" s="221">
        <v>0</v>
      </c>
      <c r="E122" s="221">
        <v>0</v>
      </c>
      <c r="F122" s="449"/>
    </row>
    <row r="123" spans="2:6" ht="12.75" customHeight="1">
      <c r="B123" s="222" t="s">
        <v>20</v>
      </c>
      <c r="C123" s="6">
        <v>0</v>
      </c>
      <c r="D123" s="6">
        <v>0</v>
      </c>
      <c r="E123" s="6">
        <v>0</v>
      </c>
      <c r="F123" s="452"/>
    </row>
    <row r="124" spans="2:6" ht="12.75">
      <c r="B124" s="222" t="s">
        <v>21</v>
      </c>
      <c r="C124" s="6">
        <v>0</v>
      </c>
      <c r="D124" s="6">
        <v>0</v>
      </c>
      <c r="E124" s="6">
        <v>0</v>
      </c>
      <c r="F124" s="452"/>
    </row>
    <row r="125" spans="2:6" ht="12.75">
      <c r="B125" s="188" t="s">
        <v>22</v>
      </c>
      <c r="C125" s="221">
        <f>SUM(C114,C121,C122,)</f>
        <v>158723.97</v>
      </c>
      <c r="D125" s="221">
        <f>SUM(D114,D121,D122,)</f>
        <v>158723.97</v>
      </c>
      <c r="E125" s="221">
        <f>SUM(E114,E121,E122,)</f>
        <v>0</v>
      </c>
      <c r="F125" s="449"/>
    </row>
    <row r="126" spans="2:6" ht="12.75">
      <c r="B126" s="551"/>
      <c r="C126" s="552"/>
      <c r="D126" s="552"/>
      <c r="E126" s="552"/>
      <c r="F126" s="553"/>
    </row>
    <row r="127" spans="2:5" ht="20.25" customHeight="1">
      <c r="B127" s="560" t="s">
        <v>75</v>
      </c>
      <c r="C127" s="560"/>
      <c r="D127" s="560"/>
      <c r="E127" s="560"/>
    </row>
    <row r="128" spans="2:5" ht="15">
      <c r="B128" s="3"/>
      <c r="C128" s="9"/>
      <c r="D128" s="9"/>
      <c r="E128" s="187"/>
    </row>
    <row r="129" spans="2:6" ht="38.25" customHeight="1">
      <c r="B129" s="188" t="s">
        <v>12</v>
      </c>
      <c r="C129" s="477" t="s">
        <v>318</v>
      </c>
      <c r="D129" s="480" t="s">
        <v>321</v>
      </c>
      <c r="E129" s="477" t="s">
        <v>13</v>
      </c>
      <c r="F129" s="448"/>
    </row>
    <row r="130" spans="2:6" ht="25.5">
      <c r="B130" s="220" t="s">
        <v>14</v>
      </c>
      <c r="C130" s="221">
        <f>SUM(C131:C136)</f>
        <v>1582570.9</v>
      </c>
      <c r="D130" s="481">
        <f>SUM(D131:D136)</f>
        <v>1584723.6</v>
      </c>
      <c r="E130" s="221">
        <f aca="true" t="shared" si="5" ref="E130:E137">D130-C130</f>
        <v>2152.7000000001863</v>
      </c>
      <c r="F130" s="449"/>
    </row>
    <row r="131" spans="2:6" ht="12.75">
      <c r="B131" s="222" t="s">
        <v>48</v>
      </c>
      <c r="C131" s="223">
        <v>0</v>
      </c>
      <c r="D131" s="482">
        <v>0</v>
      </c>
      <c r="E131" s="223">
        <f t="shared" si="5"/>
        <v>0</v>
      </c>
      <c r="F131" s="450"/>
    </row>
    <row r="132" spans="2:6" ht="12.75">
      <c r="B132" s="222" t="s">
        <v>15</v>
      </c>
      <c r="C132" s="6">
        <v>1467885.97</v>
      </c>
      <c r="D132" s="483">
        <v>1467885.97</v>
      </c>
      <c r="E132" s="27">
        <f t="shared" si="5"/>
        <v>0</v>
      </c>
      <c r="F132" s="450"/>
    </row>
    <row r="133" spans="2:6" ht="38.25">
      <c r="B133" s="222" t="s">
        <v>16</v>
      </c>
      <c r="C133" s="225">
        <v>72967.9</v>
      </c>
      <c r="D133" s="484">
        <v>96046.63</v>
      </c>
      <c r="E133" s="27">
        <f t="shared" si="5"/>
        <v>23078.73000000001</v>
      </c>
      <c r="F133" s="450"/>
    </row>
    <row r="134" spans="2:6" ht="12.75">
      <c r="B134" s="222" t="s">
        <v>17</v>
      </c>
      <c r="C134" s="27">
        <v>0</v>
      </c>
      <c r="D134" s="485">
        <v>0</v>
      </c>
      <c r="E134" s="27">
        <f t="shared" si="5"/>
        <v>0</v>
      </c>
      <c r="F134" s="450"/>
    </row>
    <row r="135" spans="2:6" ht="12.75">
      <c r="B135" s="222" t="s">
        <v>88</v>
      </c>
      <c r="C135" s="226">
        <v>20791</v>
      </c>
      <c r="D135" s="486">
        <v>20791</v>
      </c>
      <c r="E135" s="226">
        <f t="shared" si="5"/>
        <v>0</v>
      </c>
      <c r="F135" s="471"/>
    </row>
    <row r="136" spans="2:6" ht="12.75">
      <c r="B136" s="222" t="s">
        <v>18</v>
      </c>
      <c r="C136" s="226">
        <v>20926.03</v>
      </c>
      <c r="D136" s="486">
        <v>0</v>
      </c>
      <c r="E136" s="27">
        <f t="shared" si="5"/>
        <v>-20926.03</v>
      </c>
      <c r="F136" s="450"/>
    </row>
    <row r="137" spans="2:6" ht="26.25" customHeight="1">
      <c r="B137" s="220" t="s">
        <v>80</v>
      </c>
      <c r="C137" s="221">
        <v>0</v>
      </c>
      <c r="D137" s="481">
        <v>0</v>
      </c>
      <c r="E137" s="221">
        <f t="shared" si="5"/>
        <v>0</v>
      </c>
      <c r="F137" s="449"/>
    </row>
    <row r="138" spans="2:6" ht="25.5">
      <c r="B138" s="220" t="s">
        <v>19</v>
      </c>
      <c r="C138" s="221">
        <v>0</v>
      </c>
      <c r="D138" s="481">
        <v>0</v>
      </c>
      <c r="E138" s="221">
        <f>C138-D138</f>
        <v>0</v>
      </c>
      <c r="F138" s="449"/>
    </row>
    <row r="139" spans="2:6" ht="12.75" customHeight="1">
      <c r="B139" s="222" t="s">
        <v>20</v>
      </c>
      <c r="C139" s="6">
        <v>0</v>
      </c>
      <c r="D139" s="483">
        <v>0</v>
      </c>
      <c r="E139" s="227">
        <f>C139-D139</f>
        <v>0</v>
      </c>
      <c r="F139" s="452"/>
    </row>
    <row r="140" spans="2:6" ht="12.75">
      <c r="B140" s="222" t="s">
        <v>21</v>
      </c>
      <c r="C140" s="6">
        <v>0</v>
      </c>
      <c r="D140" s="483">
        <v>0</v>
      </c>
      <c r="E140" s="227">
        <f>C140-D140</f>
        <v>0</v>
      </c>
      <c r="F140" s="452"/>
    </row>
    <row r="141" spans="2:6" ht="12.75">
      <c r="B141" s="188" t="s">
        <v>22</v>
      </c>
      <c r="C141" s="221">
        <f>SUM(C130,C137,C138,)</f>
        <v>1582570.9</v>
      </c>
      <c r="D141" s="481">
        <f>SUM(D130,D137,D138,)</f>
        <v>1584723.6</v>
      </c>
      <c r="E141" s="469">
        <f>E130+E137+E138</f>
        <v>2152.7000000001863</v>
      </c>
      <c r="F141" s="490"/>
    </row>
    <row r="142" spans="2:6" ht="12.75">
      <c r="B142" s="556"/>
      <c r="C142" s="557"/>
      <c r="D142" s="557"/>
      <c r="E142" s="558"/>
      <c r="F142" s="558"/>
    </row>
    <row r="143" spans="2:5" ht="12.75">
      <c r="B143" s="1"/>
      <c r="C143" s="1"/>
      <c r="D143" s="1"/>
      <c r="E143" s="184"/>
    </row>
    <row r="144" spans="2:5" ht="12.75">
      <c r="B144" s="1"/>
      <c r="C144" s="1"/>
      <c r="D144" s="1"/>
      <c r="E144" s="184"/>
    </row>
    <row r="145" spans="2:5" ht="12.75">
      <c r="B145" s="1"/>
      <c r="C145" s="1"/>
      <c r="D145" s="1"/>
      <c r="E145" s="184"/>
    </row>
    <row r="146" spans="2:5" ht="12.75">
      <c r="B146" s="1"/>
      <c r="C146" s="1"/>
      <c r="D146" s="1"/>
      <c r="E146" s="184"/>
    </row>
    <row r="147" spans="2:5" ht="12.75">
      <c r="B147" s="1"/>
      <c r="C147" s="1"/>
      <c r="D147" s="1"/>
      <c r="E147" s="184"/>
    </row>
    <row r="148" spans="2:5" ht="1.5" customHeight="1">
      <c r="B148" s="1"/>
      <c r="C148" s="1"/>
      <c r="D148" s="1"/>
      <c r="E148" s="184"/>
    </row>
    <row r="149" spans="2:6" ht="12.75">
      <c r="B149" s="1"/>
      <c r="C149" s="1"/>
      <c r="D149" s="1"/>
      <c r="E149" s="538" t="s">
        <v>91</v>
      </c>
      <c r="F149" s="538"/>
    </row>
    <row r="150" spans="2:5" ht="44.25" customHeight="1">
      <c r="B150" s="562" t="s">
        <v>312</v>
      </c>
      <c r="C150" s="562"/>
      <c r="D150" s="562"/>
      <c r="E150" s="562"/>
    </row>
    <row r="151" spans="2:5" ht="21.75" customHeight="1">
      <c r="B151" s="560" t="s">
        <v>76</v>
      </c>
      <c r="C151" s="560"/>
      <c r="D151" s="560"/>
      <c r="E151" s="560"/>
    </row>
    <row r="152" spans="2:5" ht="15">
      <c r="B152" s="3"/>
      <c r="C152" s="9"/>
      <c r="D152" s="9"/>
      <c r="E152" s="187"/>
    </row>
    <row r="153" spans="2:6" ht="38.25" customHeight="1">
      <c r="B153" s="188" t="s">
        <v>12</v>
      </c>
      <c r="C153" s="477" t="s">
        <v>318</v>
      </c>
      <c r="D153" s="494" t="s">
        <v>321</v>
      </c>
      <c r="E153" s="477" t="s">
        <v>13</v>
      </c>
      <c r="F153" s="487"/>
    </row>
    <row r="154" spans="2:6" ht="25.5">
      <c r="B154" s="220" t="s">
        <v>14</v>
      </c>
      <c r="C154" s="221">
        <f>SUM(C155:C160)</f>
        <v>42391.79</v>
      </c>
      <c r="D154" s="221">
        <f>SUM(D155:D160)</f>
        <v>42391.79</v>
      </c>
      <c r="E154" s="221">
        <f>D154-C154</f>
        <v>0</v>
      </c>
      <c r="F154" s="488"/>
    </row>
    <row r="155" spans="2:6" ht="12.75">
      <c r="B155" s="222" t="s">
        <v>48</v>
      </c>
      <c r="C155" s="223">
        <v>0</v>
      </c>
      <c r="D155" s="223">
        <v>0</v>
      </c>
      <c r="E155" s="223">
        <f>D155-C155</f>
        <v>0</v>
      </c>
      <c r="F155" s="489"/>
    </row>
    <row r="156" spans="2:6" ht="12.75">
      <c r="B156" s="222" t="s">
        <v>15</v>
      </c>
      <c r="C156" s="6">
        <v>0</v>
      </c>
      <c r="D156" s="6">
        <v>0</v>
      </c>
      <c r="E156" s="27">
        <f>D156-C156</f>
        <v>0</v>
      </c>
      <c r="F156" s="489"/>
    </row>
    <row r="157" spans="2:6" ht="38.25">
      <c r="B157" s="222" t="s">
        <v>16</v>
      </c>
      <c r="C157" s="224">
        <v>42391.79</v>
      </c>
      <c r="D157" s="224">
        <v>42391.79</v>
      </c>
      <c r="E157" s="226">
        <v>0</v>
      </c>
      <c r="F157" s="489"/>
    </row>
    <row r="158" spans="2:6" ht="12.75">
      <c r="B158" s="222" t="s">
        <v>17</v>
      </c>
      <c r="C158" s="27">
        <v>0</v>
      </c>
      <c r="D158" s="27">
        <v>0</v>
      </c>
      <c r="E158" s="27">
        <f>D158-C158</f>
        <v>0</v>
      </c>
      <c r="F158" s="489"/>
    </row>
    <row r="159" spans="2:6" ht="12.75">
      <c r="B159" s="222" t="s">
        <v>89</v>
      </c>
      <c r="C159" s="226">
        <v>0</v>
      </c>
      <c r="D159" s="226">
        <v>0</v>
      </c>
      <c r="E159" s="226">
        <f>D159-C159</f>
        <v>0</v>
      </c>
      <c r="F159" s="489"/>
    </row>
    <row r="160" spans="2:6" ht="12.75">
      <c r="B160" s="222" t="s">
        <v>18</v>
      </c>
      <c r="C160" s="27">
        <v>0</v>
      </c>
      <c r="D160" s="27">
        <v>0</v>
      </c>
      <c r="E160" s="27">
        <f>D160-C160</f>
        <v>0</v>
      </c>
      <c r="F160" s="489"/>
    </row>
    <row r="161" spans="2:6" ht="24" customHeight="1">
      <c r="B161" s="220" t="s">
        <v>80</v>
      </c>
      <c r="C161" s="221">
        <v>0</v>
      </c>
      <c r="D161" s="221">
        <v>0</v>
      </c>
      <c r="E161" s="221">
        <f>D161-C161</f>
        <v>0</v>
      </c>
      <c r="F161" s="488"/>
    </row>
    <row r="162" spans="2:6" ht="25.5">
      <c r="B162" s="220" t="s">
        <v>19</v>
      </c>
      <c r="C162" s="221">
        <v>0</v>
      </c>
      <c r="D162" s="221">
        <v>0</v>
      </c>
      <c r="E162" s="221">
        <f>C162-D162</f>
        <v>0</v>
      </c>
      <c r="F162" s="488"/>
    </row>
    <row r="163" spans="2:6" ht="12.75" customHeight="1">
      <c r="B163" s="222" t="s">
        <v>20</v>
      </c>
      <c r="C163" s="6">
        <v>0</v>
      </c>
      <c r="D163" s="6">
        <v>0</v>
      </c>
      <c r="E163" s="227">
        <f>C163-D163</f>
        <v>0</v>
      </c>
      <c r="F163" s="489"/>
    </row>
    <row r="164" spans="2:6" ht="12.75">
      <c r="B164" s="222" t="s">
        <v>21</v>
      </c>
      <c r="C164" s="6">
        <v>0</v>
      </c>
      <c r="D164" s="6">
        <v>0</v>
      </c>
      <c r="E164" s="227">
        <f>C164-D164</f>
        <v>0</v>
      </c>
      <c r="F164" s="489"/>
    </row>
    <row r="165" spans="2:6" ht="12.75">
      <c r="B165" s="188" t="s">
        <v>22</v>
      </c>
      <c r="C165" s="221">
        <f>SUM(C154,C161,C162,)</f>
        <v>42391.79</v>
      </c>
      <c r="D165" s="221">
        <f>SUM(D154,D161,D162,)</f>
        <v>42391.79</v>
      </c>
      <c r="E165" s="221">
        <f>SUM(E154,E161,E162,)</f>
        <v>0</v>
      </c>
      <c r="F165" s="488"/>
    </row>
    <row r="166" spans="2:6" ht="12.75">
      <c r="B166" s="554"/>
      <c r="C166" s="554"/>
      <c r="D166" s="554"/>
      <c r="E166" s="554"/>
      <c r="F166" s="555"/>
    </row>
    <row r="167" spans="2:5" ht="23.25" customHeight="1">
      <c r="B167" s="560" t="s">
        <v>77</v>
      </c>
      <c r="C167" s="560"/>
      <c r="D167" s="560"/>
      <c r="E167" s="560"/>
    </row>
    <row r="168" spans="2:5" ht="15">
      <c r="B168" s="3"/>
      <c r="C168" s="9"/>
      <c r="D168" s="9"/>
      <c r="E168" s="187"/>
    </row>
    <row r="169" spans="2:5" ht="42" customHeight="1">
      <c r="B169" s="188" t="s">
        <v>12</v>
      </c>
      <c r="C169" s="494" t="s">
        <v>275</v>
      </c>
      <c r="D169" s="494" t="s">
        <v>314</v>
      </c>
      <c r="E169" s="188" t="s">
        <v>13</v>
      </c>
    </row>
    <row r="170" spans="2:5" ht="27" customHeight="1">
      <c r="B170" s="220" t="s">
        <v>14</v>
      </c>
      <c r="C170" s="221">
        <f>SUM(C171:C176)</f>
        <v>2375771.3099999996</v>
      </c>
      <c r="D170" s="221">
        <f>SUM(D171:D176)</f>
        <v>2375771.3099999996</v>
      </c>
      <c r="E170" s="221">
        <f>D170-C170</f>
        <v>0</v>
      </c>
    </row>
    <row r="171" spans="2:5" ht="12.75">
      <c r="B171" s="222" t="s">
        <v>48</v>
      </c>
      <c r="C171" s="223">
        <v>0</v>
      </c>
      <c r="D171" s="223">
        <v>0</v>
      </c>
      <c r="E171" s="223">
        <f>D171-C171</f>
        <v>0</v>
      </c>
    </row>
    <row r="172" spans="2:5" ht="12.75">
      <c r="B172" s="222" t="s">
        <v>15</v>
      </c>
      <c r="C172" s="6">
        <v>1781110.24</v>
      </c>
      <c r="D172" s="6">
        <v>1781110.24</v>
      </c>
      <c r="E172" s="27">
        <f>D172-C172</f>
        <v>0</v>
      </c>
    </row>
    <row r="173" spans="2:5" ht="38.25">
      <c r="B173" s="222" t="s">
        <v>16</v>
      </c>
      <c r="C173" s="224">
        <v>0</v>
      </c>
      <c r="D173" s="225">
        <v>0</v>
      </c>
      <c r="E173" s="226">
        <v>0</v>
      </c>
    </row>
    <row r="174" spans="2:5" ht="12.75">
      <c r="B174" s="222" t="s">
        <v>17</v>
      </c>
      <c r="C174" s="27">
        <v>515918.52</v>
      </c>
      <c r="D174" s="27">
        <v>515918.52</v>
      </c>
      <c r="E174" s="27">
        <f>D174-C174</f>
        <v>0</v>
      </c>
    </row>
    <row r="175" spans="2:5" ht="12.75">
      <c r="B175" s="222" t="s">
        <v>88</v>
      </c>
      <c r="C175" s="226">
        <v>78742.55</v>
      </c>
      <c r="D175" s="226">
        <v>78742.55</v>
      </c>
      <c r="E175" s="226">
        <f>D175-C175</f>
        <v>0</v>
      </c>
    </row>
    <row r="176" spans="2:5" ht="12.75">
      <c r="B176" s="222" t="s">
        <v>18</v>
      </c>
      <c r="C176" s="27">
        <v>0</v>
      </c>
      <c r="D176" s="226">
        <v>0</v>
      </c>
      <c r="E176" s="27">
        <f>D176-C176</f>
        <v>0</v>
      </c>
    </row>
    <row r="177" spans="2:5" ht="27" customHeight="1">
      <c r="B177" s="220" t="s">
        <v>80</v>
      </c>
      <c r="C177" s="221">
        <v>0</v>
      </c>
      <c r="D177" s="221">
        <v>0</v>
      </c>
      <c r="E177" s="221">
        <f>D177-C177</f>
        <v>0</v>
      </c>
    </row>
    <row r="178" spans="2:5" ht="25.5">
      <c r="B178" s="220" t="s">
        <v>19</v>
      </c>
      <c r="C178" s="221">
        <v>0</v>
      </c>
      <c r="D178" s="221">
        <v>0</v>
      </c>
      <c r="E178" s="221">
        <f>C178-D178</f>
        <v>0</v>
      </c>
    </row>
    <row r="179" spans="2:5" ht="12.75" customHeight="1">
      <c r="B179" s="222" t="s">
        <v>20</v>
      </c>
      <c r="C179" s="6">
        <v>0</v>
      </c>
      <c r="D179" s="6">
        <v>0</v>
      </c>
      <c r="E179" s="227">
        <f>C179-D179</f>
        <v>0</v>
      </c>
    </row>
    <row r="180" spans="2:5" ht="12.75">
      <c r="B180" s="222" t="s">
        <v>21</v>
      </c>
      <c r="C180" s="6">
        <v>0</v>
      </c>
      <c r="D180" s="6">
        <v>0</v>
      </c>
      <c r="E180" s="227">
        <f>C180-D180</f>
        <v>0</v>
      </c>
    </row>
    <row r="181" spans="2:5" ht="14.25" customHeight="1">
      <c r="B181" s="188" t="s">
        <v>22</v>
      </c>
      <c r="C181" s="221">
        <f>SUM(C170,C177,C178,)</f>
        <v>2375771.3099999996</v>
      </c>
      <c r="D181" s="221">
        <f>SUM(D170,D177,D178,)</f>
        <v>2375771.3099999996</v>
      </c>
      <c r="E181" s="221">
        <f>SUM(E170,E177,E178,)</f>
        <v>0</v>
      </c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6" ht="23.25" customHeight="1">
      <c r="B190" s="1"/>
      <c r="C190" s="1"/>
      <c r="D190" s="1"/>
      <c r="E190" s="538" t="s">
        <v>92</v>
      </c>
      <c r="F190" s="538"/>
    </row>
    <row r="191" spans="2:5" ht="44.25" customHeight="1">
      <c r="B191" s="562" t="s">
        <v>312</v>
      </c>
      <c r="C191" s="562"/>
      <c r="D191" s="562"/>
      <c r="E191" s="562"/>
    </row>
    <row r="192" spans="2:5" ht="27.75" customHeight="1">
      <c r="B192" s="560" t="s">
        <v>78</v>
      </c>
      <c r="C192" s="560"/>
      <c r="D192" s="560"/>
      <c r="E192" s="560"/>
    </row>
    <row r="193" spans="2:5" ht="15">
      <c r="B193" s="3"/>
      <c r="C193" s="9"/>
      <c r="D193" s="9"/>
      <c r="E193" s="187"/>
    </row>
    <row r="194" spans="2:5" ht="38.25" customHeight="1">
      <c r="B194" s="188" t="s">
        <v>12</v>
      </c>
      <c r="C194" s="494" t="s">
        <v>337</v>
      </c>
      <c r="D194" s="494" t="s">
        <v>314</v>
      </c>
      <c r="E194" s="188" t="s">
        <v>13</v>
      </c>
    </row>
    <row r="195" spans="2:5" ht="25.5">
      <c r="B195" s="220" t="s">
        <v>14</v>
      </c>
      <c r="C195" s="221">
        <f>SUM(C196:C201)</f>
        <v>8131919.9</v>
      </c>
      <c r="D195" s="221">
        <f>SUM(D196:D201)</f>
        <v>8193940.960000001</v>
      </c>
      <c r="E195" s="221">
        <f aca="true" t="shared" si="6" ref="E195:E202">D195-C195</f>
        <v>62021.06000000052</v>
      </c>
    </row>
    <row r="196" spans="2:5" ht="12.75">
      <c r="B196" s="222" t="s">
        <v>48</v>
      </c>
      <c r="C196" s="223">
        <v>69651</v>
      </c>
      <c r="D196" s="223">
        <v>69651</v>
      </c>
      <c r="E196" s="223">
        <f t="shared" si="6"/>
        <v>0</v>
      </c>
    </row>
    <row r="197" spans="2:5" ht="12.75">
      <c r="B197" s="222" t="s">
        <v>15</v>
      </c>
      <c r="C197" s="6">
        <v>6611154.99</v>
      </c>
      <c r="D197" s="6">
        <v>6711359.93</v>
      </c>
      <c r="E197" s="27">
        <f t="shared" si="6"/>
        <v>100204.93999999948</v>
      </c>
    </row>
    <row r="198" spans="2:5" ht="38.25">
      <c r="B198" s="222" t="s">
        <v>16</v>
      </c>
      <c r="C198" s="225">
        <v>166702.57</v>
      </c>
      <c r="D198" s="225">
        <v>193442.16</v>
      </c>
      <c r="E198" s="27">
        <f t="shared" si="6"/>
        <v>26739.589999999997</v>
      </c>
    </row>
    <row r="199" spans="2:5" ht="12.75">
      <c r="B199" s="222" t="s">
        <v>17</v>
      </c>
      <c r="C199" s="27">
        <v>410137.79</v>
      </c>
      <c r="D199" s="27">
        <v>295087.32</v>
      </c>
      <c r="E199" s="27">
        <f t="shared" si="6"/>
        <v>-115050.46999999997</v>
      </c>
    </row>
    <row r="200" spans="2:5" ht="12.75">
      <c r="B200" s="222" t="s">
        <v>88</v>
      </c>
      <c r="C200" s="226">
        <v>728788.31</v>
      </c>
      <c r="D200" s="226">
        <v>778915.31</v>
      </c>
      <c r="E200" s="226">
        <f t="shared" si="6"/>
        <v>50127</v>
      </c>
    </row>
    <row r="201" spans="2:5" ht="12.75">
      <c r="B201" s="222" t="s">
        <v>18</v>
      </c>
      <c r="C201" s="226">
        <v>145485.24</v>
      </c>
      <c r="D201" s="226">
        <v>145485.24</v>
      </c>
      <c r="E201" s="27">
        <f t="shared" si="6"/>
        <v>0</v>
      </c>
    </row>
    <row r="202" spans="2:5" ht="24.75" customHeight="1">
      <c r="B202" s="220" t="s">
        <v>80</v>
      </c>
      <c r="C202" s="221">
        <v>85686.38</v>
      </c>
      <c r="D202" s="221">
        <v>148630.38</v>
      </c>
      <c r="E202" s="221">
        <f t="shared" si="6"/>
        <v>62944</v>
      </c>
    </row>
    <row r="203" spans="2:5" ht="25.5">
      <c r="B203" s="220" t="s">
        <v>19</v>
      </c>
      <c r="C203" s="221">
        <v>0</v>
      </c>
      <c r="D203" s="221">
        <v>0</v>
      </c>
      <c r="E203" s="221">
        <f>C203-D203</f>
        <v>0</v>
      </c>
    </row>
    <row r="204" spans="2:5" ht="12.75" customHeight="1">
      <c r="B204" s="222" t="s">
        <v>20</v>
      </c>
      <c r="C204" s="6">
        <v>0</v>
      </c>
      <c r="D204" s="6">
        <v>0</v>
      </c>
      <c r="E204" s="227">
        <f>C204-D204</f>
        <v>0</v>
      </c>
    </row>
    <row r="205" spans="2:5" ht="12.75">
      <c r="B205" s="222" t="s">
        <v>21</v>
      </c>
      <c r="C205" s="6">
        <v>0</v>
      </c>
      <c r="D205" s="6">
        <v>0</v>
      </c>
      <c r="E205" s="227">
        <f>C205-D205</f>
        <v>0</v>
      </c>
    </row>
    <row r="206" spans="2:5" ht="12.75">
      <c r="B206" s="188" t="s">
        <v>22</v>
      </c>
      <c r="C206" s="221">
        <f>SUM(C195,C202,C203,)</f>
        <v>8217606.28</v>
      </c>
      <c r="D206" s="221">
        <f>SUM(D195,D202,D203,)</f>
        <v>8342571.340000001</v>
      </c>
      <c r="E206" s="221">
        <f>SUM(E195,E202,E203,)</f>
        <v>124965.06000000052</v>
      </c>
    </row>
    <row r="207" spans="2:5" ht="12.75">
      <c r="B207" s="28"/>
      <c r="C207" s="3"/>
      <c r="D207" s="3"/>
      <c r="E207" s="7"/>
    </row>
    <row r="208" spans="2:5" ht="15">
      <c r="B208" s="560" t="s">
        <v>79</v>
      </c>
      <c r="C208" s="560"/>
      <c r="D208" s="560"/>
      <c r="E208" s="560"/>
    </row>
    <row r="209" spans="2:5" ht="15">
      <c r="B209" s="3"/>
      <c r="C209" s="9"/>
      <c r="D209" s="9"/>
      <c r="E209" s="187"/>
    </row>
    <row r="210" spans="2:5" ht="38.25" customHeight="1">
      <c r="B210" s="188" t="s">
        <v>12</v>
      </c>
      <c r="C210" s="477" t="s">
        <v>275</v>
      </c>
      <c r="D210" s="477" t="s">
        <v>314</v>
      </c>
      <c r="E210" s="188" t="s">
        <v>13</v>
      </c>
    </row>
    <row r="211" spans="2:5" ht="25.5">
      <c r="B211" s="220" t="s">
        <v>14</v>
      </c>
      <c r="C211" s="221">
        <f>SUM(C212:C217)</f>
        <v>728666.93</v>
      </c>
      <c r="D211" s="221">
        <f>SUM(D212:D217)</f>
        <v>728666.93</v>
      </c>
      <c r="E211" s="221">
        <f>D211-C211</f>
        <v>0</v>
      </c>
    </row>
    <row r="212" spans="2:5" ht="12.75">
      <c r="B212" s="222" t="s">
        <v>48</v>
      </c>
      <c r="C212" s="223">
        <v>0</v>
      </c>
      <c r="D212" s="223">
        <v>0</v>
      </c>
      <c r="E212" s="223">
        <f>D212-C212</f>
        <v>0</v>
      </c>
    </row>
    <row r="213" spans="2:5" ht="12.75">
      <c r="B213" s="222" t="s">
        <v>15</v>
      </c>
      <c r="C213" s="6">
        <v>685496.93</v>
      </c>
      <c r="D213" s="6">
        <v>685496.93</v>
      </c>
      <c r="E213" s="27">
        <f>D213-C213</f>
        <v>0</v>
      </c>
    </row>
    <row r="214" spans="2:5" ht="38.25">
      <c r="B214" s="222" t="s">
        <v>16</v>
      </c>
      <c r="C214" s="224">
        <v>43170</v>
      </c>
      <c r="D214" s="225">
        <v>43170</v>
      </c>
      <c r="E214" s="226">
        <v>0</v>
      </c>
    </row>
    <row r="215" spans="2:5" ht="12.75">
      <c r="B215" s="222" t="s">
        <v>17</v>
      </c>
      <c r="C215" s="27">
        <v>0</v>
      </c>
      <c r="D215" s="27">
        <v>0</v>
      </c>
      <c r="E215" s="27">
        <f>D215-C215</f>
        <v>0</v>
      </c>
    </row>
    <row r="216" spans="2:5" ht="12.75">
      <c r="B216" s="222" t="s">
        <v>88</v>
      </c>
      <c r="C216" s="226">
        <v>0</v>
      </c>
      <c r="D216" s="226">
        <v>0</v>
      </c>
      <c r="E216" s="226">
        <f>D216-C216</f>
        <v>0</v>
      </c>
    </row>
    <row r="217" spans="2:5" ht="12.75">
      <c r="B217" s="222" t="s">
        <v>18</v>
      </c>
      <c r="C217" s="27">
        <v>0</v>
      </c>
      <c r="D217" s="226">
        <v>0</v>
      </c>
      <c r="E217" s="27">
        <f>D217-C217</f>
        <v>0</v>
      </c>
    </row>
    <row r="218" spans="2:5" ht="26.25" customHeight="1">
      <c r="B218" s="220" t="s">
        <v>80</v>
      </c>
      <c r="C218" s="221">
        <v>0</v>
      </c>
      <c r="D218" s="221">
        <v>0</v>
      </c>
      <c r="E218" s="221">
        <f>D218-C218</f>
        <v>0</v>
      </c>
    </row>
    <row r="219" spans="2:5" ht="25.5">
      <c r="B219" s="220" t="s">
        <v>19</v>
      </c>
      <c r="C219" s="221">
        <v>0</v>
      </c>
      <c r="D219" s="221">
        <v>0</v>
      </c>
      <c r="E219" s="221">
        <f>C219-D219</f>
        <v>0</v>
      </c>
    </row>
    <row r="220" spans="2:5" ht="12.75" customHeight="1">
      <c r="B220" s="222" t="s">
        <v>20</v>
      </c>
      <c r="C220" s="6">
        <v>0</v>
      </c>
      <c r="D220" s="6">
        <v>0</v>
      </c>
      <c r="E220" s="227">
        <f>C220-D220</f>
        <v>0</v>
      </c>
    </row>
    <row r="221" spans="2:5" ht="12.75">
      <c r="B221" s="222" t="s">
        <v>21</v>
      </c>
      <c r="C221" s="6">
        <v>0</v>
      </c>
      <c r="D221" s="6">
        <v>0</v>
      </c>
      <c r="E221" s="227">
        <f>C221-D221</f>
        <v>0</v>
      </c>
    </row>
    <row r="222" spans="2:5" ht="12.75">
      <c r="B222" s="188" t="s">
        <v>22</v>
      </c>
      <c r="C222" s="221">
        <f>SUM(C211,C218,C219,)</f>
        <v>728666.93</v>
      </c>
      <c r="D222" s="221">
        <f>SUM(D211,D218,D219,)</f>
        <v>728666.93</v>
      </c>
      <c r="E222" s="221">
        <f>SUM(E211,E218,E219,)</f>
        <v>0</v>
      </c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7.5" customHeight="1">
      <c r="B228" s="1"/>
      <c r="C228" s="1"/>
      <c r="D228" s="1"/>
      <c r="E228" s="1"/>
    </row>
    <row r="229" spans="2:5" ht="8.25" customHeight="1">
      <c r="B229" s="1"/>
      <c r="C229" s="1"/>
      <c r="D229" s="1"/>
      <c r="E229" s="1"/>
    </row>
    <row r="230" spans="2:6" ht="12.75">
      <c r="B230" s="1"/>
      <c r="C230" s="1"/>
      <c r="D230" s="1"/>
      <c r="E230" s="538" t="s">
        <v>93</v>
      </c>
      <c r="F230" s="538"/>
    </row>
    <row r="231" spans="2:5" ht="38.25" customHeight="1">
      <c r="B231" s="562" t="s">
        <v>312</v>
      </c>
      <c r="C231" s="562"/>
      <c r="D231" s="562"/>
      <c r="E231" s="562"/>
    </row>
    <row r="232" spans="2:5" ht="18.75" customHeight="1">
      <c r="B232" s="560" t="s">
        <v>94</v>
      </c>
      <c r="C232" s="560"/>
      <c r="D232" s="560"/>
      <c r="E232" s="560"/>
    </row>
    <row r="233" spans="2:5" ht="9.75" customHeight="1">
      <c r="B233" s="3"/>
      <c r="C233" s="9"/>
      <c r="D233" s="9"/>
      <c r="E233" s="187"/>
    </row>
    <row r="234" spans="2:5" ht="38.25" customHeight="1">
      <c r="B234" s="188" t="s">
        <v>12</v>
      </c>
      <c r="C234" s="491" t="s">
        <v>275</v>
      </c>
      <c r="D234" s="491" t="s">
        <v>314</v>
      </c>
      <c r="E234" s="188" t="s">
        <v>13</v>
      </c>
    </row>
    <row r="235" spans="2:5" ht="25.5">
      <c r="B235" s="220" t="s">
        <v>14</v>
      </c>
      <c r="C235" s="221">
        <f>SUM(C236:C241)</f>
        <v>62026.17</v>
      </c>
      <c r="D235" s="221">
        <f>SUM(D236:D241)</f>
        <v>62026.17</v>
      </c>
      <c r="E235" s="221">
        <f aca="true" t="shared" si="7" ref="E235:E242">D235-C235</f>
        <v>0</v>
      </c>
    </row>
    <row r="236" spans="2:5" ht="12.75">
      <c r="B236" s="222" t="s">
        <v>48</v>
      </c>
      <c r="C236" s="223">
        <v>1614.77</v>
      </c>
      <c r="D236" s="223">
        <v>1614.77</v>
      </c>
      <c r="E236" s="223">
        <f t="shared" si="7"/>
        <v>0</v>
      </c>
    </row>
    <row r="237" spans="2:5" ht="12.75">
      <c r="B237" s="222" t="s">
        <v>15</v>
      </c>
      <c r="C237" s="6">
        <v>52443.58</v>
      </c>
      <c r="D237" s="6">
        <v>52443.58</v>
      </c>
      <c r="E237" s="27">
        <f t="shared" si="7"/>
        <v>0</v>
      </c>
    </row>
    <row r="238" spans="2:5" ht="38.25">
      <c r="B238" s="222" t="s">
        <v>16</v>
      </c>
      <c r="C238" s="224">
        <v>0</v>
      </c>
      <c r="D238" s="225">
        <v>0</v>
      </c>
      <c r="E238" s="27">
        <f t="shared" si="7"/>
        <v>0</v>
      </c>
    </row>
    <row r="239" spans="2:5" ht="12.75">
      <c r="B239" s="222" t="s">
        <v>17</v>
      </c>
      <c r="C239" s="27">
        <v>0</v>
      </c>
      <c r="D239" s="27">
        <v>0</v>
      </c>
      <c r="E239" s="27">
        <f t="shared" si="7"/>
        <v>0</v>
      </c>
    </row>
    <row r="240" spans="2:5" ht="12.75">
      <c r="B240" s="222" t="s">
        <v>88</v>
      </c>
      <c r="C240" s="226">
        <v>7967.82</v>
      </c>
      <c r="D240" s="226">
        <v>7967.82</v>
      </c>
      <c r="E240" s="226">
        <f t="shared" si="7"/>
        <v>0</v>
      </c>
    </row>
    <row r="241" spans="2:5" ht="12.75">
      <c r="B241" s="222" t="s">
        <v>18</v>
      </c>
      <c r="C241" s="27">
        <v>0</v>
      </c>
      <c r="D241" s="226">
        <v>0</v>
      </c>
      <c r="E241" s="27">
        <f t="shared" si="7"/>
        <v>0</v>
      </c>
    </row>
    <row r="242" spans="2:5" ht="24.75" customHeight="1">
      <c r="B242" s="220" t="s">
        <v>80</v>
      </c>
      <c r="C242" s="221">
        <v>0</v>
      </c>
      <c r="D242" s="221">
        <v>0</v>
      </c>
      <c r="E242" s="221">
        <f t="shared" si="7"/>
        <v>0</v>
      </c>
    </row>
    <row r="243" spans="2:5" ht="25.5">
      <c r="B243" s="220" t="s">
        <v>19</v>
      </c>
      <c r="C243" s="221">
        <v>0</v>
      </c>
      <c r="D243" s="221">
        <v>0</v>
      </c>
      <c r="E243" s="221">
        <f>C243-D243</f>
        <v>0</v>
      </c>
    </row>
    <row r="244" spans="2:5" ht="12.75" customHeight="1">
      <c r="B244" s="222" t="s">
        <v>20</v>
      </c>
      <c r="C244" s="6">
        <v>0</v>
      </c>
      <c r="D244" s="6">
        <v>0</v>
      </c>
      <c r="E244" s="227">
        <f>C244-D244</f>
        <v>0</v>
      </c>
    </row>
    <row r="245" spans="2:5" ht="12.75">
      <c r="B245" s="222" t="s">
        <v>21</v>
      </c>
      <c r="C245" s="6">
        <v>0</v>
      </c>
      <c r="D245" s="6">
        <v>0</v>
      </c>
      <c r="E245" s="227">
        <f>C245-D245</f>
        <v>0</v>
      </c>
    </row>
    <row r="246" spans="2:5" ht="12.75">
      <c r="B246" s="188" t="s">
        <v>22</v>
      </c>
      <c r="C246" s="221">
        <f>SUM(C235,C242,C243,)</f>
        <v>62026.17</v>
      </c>
      <c r="D246" s="221">
        <f>SUM(D235,D242,D243,)</f>
        <v>62026.17</v>
      </c>
      <c r="E246" s="221">
        <f>SUM(E235,E242,E243,)</f>
        <v>0</v>
      </c>
    </row>
    <row r="247" spans="2:5" ht="11.25" customHeight="1">
      <c r="B247" s="28"/>
      <c r="C247" s="3"/>
      <c r="D247" s="3"/>
      <c r="E247" s="7"/>
    </row>
    <row r="248" spans="2:5" ht="18.75" customHeight="1">
      <c r="B248" s="357" t="s">
        <v>312</v>
      </c>
      <c r="C248" s="358"/>
      <c r="D248" s="358"/>
      <c r="E248" s="358"/>
    </row>
    <row r="249" spans="2:5" ht="15">
      <c r="B249" s="560" t="s">
        <v>95</v>
      </c>
      <c r="C249" s="560"/>
      <c r="D249" s="560"/>
      <c r="E249" s="560"/>
    </row>
    <row r="250" spans="2:5" ht="15">
      <c r="B250" s="187"/>
      <c r="C250" s="9"/>
      <c r="D250" s="9"/>
      <c r="E250" s="9"/>
    </row>
    <row r="251" spans="2:6" ht="38.25" customHeight="1">
      <c r="B251" s="188" t="s">
        <v>12</v>
      </c>
      <c r="C251" s="494" t="s">
        <v>338</v>
      </c>
      <c r="D251" s="494" t="s">
        <v>314</v>
      </c>
      <c r="E251" s="468" t="s">
        <v>13</v>
      </c>
      <c r="F251" s="448"/>
    </row>
    <row r="252" spans="2:6" ht="25.5">
      <c r="B252" s="220" t="s">
        <v>14</v>
      </c>
      <c r="C252" s="239">
        <f>SUM(C253:C258)</f>
        <v>106090538.58000001</v>
      </c>
      <c r="D252" s="239">
        <f>SUM(D253:D258)</f>
        <v>106759639.47</v>
      </c>
      <c r="E252" s="239">
        <f aca="true" t="shared" si="8" ref="E252:E259">D252-C252</f>
        <v>669100.8899999857</v>
      </c>
      <c r="F252" s="470"/>
    </row>
    <row r="253" spans="2:6" ht="12.75">
      <c r="B253" s="222" t="s">
        <v>48</v>
      </c>
      <c r="C253" s="223">
        <v>13887124.53</v>
      </c>
      <c r="D253" s="223">
        <v>14060168.53</v>
      </c>
      <c r="E253" s="223">
        <f t="shared" si="8"/>
        <v>173044</v>
      </c>
      <c r="F253" s="450"/>
    </row>
    <row r="254" spans="2:6" ht="12.75">
      <c r="B254" s="222" t="s">
        <v>15</v>
      </c>
      <c r="C254" s="6">
        <v>74736295.48</v>
      </c>
      <c r="D254" s="6">
        <v>76845102.08</v>
      </c>
      <c r="E254" s="27">
        <f t="shared" si="8"/>
        <v>2108806.599999994</v>
      </c>
      <c r="F254" s="450"/>
    </row>
    <row r="255" spans="2:6" ht="38.25">
      <c r="B255" s="222" t="s">
        <v>16</v>
      </c>
      <c r="C255" s="463">
        <v>2265256.38</v>
      </c>
      <c r="D255" s="463">
        <v>2832821.09</v>
      </c>
      <c r="E255" s="27">
        <f t="shared" si="8"/>
        <v>567564.71</v>
      </c>
      <c r="F255" s="450"/>
    </row>
    <row r="256" spans="2:6" ht="12.75">
      <c r="B256" s="222" t="s">
        <v>17</v>
      </c>
      <c r="C256" s="27">
        <v>1166753.83</v>
      </c>
      <c r="D256" s="27">
        <v>1051703.36</v>
      </c>
      <c r="E256" s="27">
        <f t="shared" si="8"/>
        <v>-115050.46999999997</v>
      </c>
      <c r="F256" s="450"/>
    </row>
    <row r="257" spans="2:6" ht="12.75">
      <c r="B257" s="222" t="s">
        <v>88</v>
      </c>
      <c r="C257" s="226">
        <v>4702934.4</v>
      </c>
      <c r="D257" s="226">
        <v>4738948.6</v>
      </c>
      <c r="E257" s="226">
        <f t="shared" si="8"/>
        <v>36014.199999999255</v>
      </c>
      <c r="F257" s="471"/>
    </row>
    <row r="258" spans="2:6" ht="12.75">
      <c r="B258" s="222" t="s">
        <v>18</v>
      </c>
      <c r="C258" s="226">
        <v>9332173.96</v>
      </c>
      <c r="D258" s="226">
        <v>7230895.81</v>
      </c>
      <c r="E258" s="27">
        <f t="shared" si="8"/>
        <v>-2101278.1500000013</v>
      </c>
      <c r="F258" s="450"/>
    </row>
    <row r="259" spans="2:6" ht="25.5">
      <c r="B259" s="220" t="s">
        <v>80</v>
      </c>
      <c r="C259" s="239">
        <v>290556.42</v>
      </c>
      <c r="D259" s="239">
        <v>393909.97</v>
      </c>
      <c r="E259" s="239">
        <f t="shared" si="8"/>
        <v>103353.54999999999</v>
      </c>
      <c r="F259" s="470"/>
    </row>
    <row r="260" spans="2:6" ht="25.5">
      <c r="B260" s="220" t="s">
        <v>19</v>
      </c>
      <c r="C260" s="221">
        <v>0</v>
      </c>
      <c r="D260" s="221">
        <v>0</v>
      </c>
      <c r="E260" s="221">
        <f>C260-D260</f>
        <v>0</v>
      </c>
      <c r="F260" s="449"/>
    </row>
    <row r="261" spans="2:6" ht="12.75" customHeight="1">
      <c r="B261" s="222" t="s">
        <v>20</v>
      </c>
      <c r="C261" s="6">
        <v>0</v>
      </c>
      <c r="D261" s="6">
        <v>0</v>
      </c>
      <c r="E261" s="227">
        <f>C261-D261</f>
        <v>0</v>
      </c>
      <c r="F261" s="452"/>
    </row>
    <row r="262" spans="2:6" ht="12.75">
      <c r="B262" s="222" t="s">
        <v>21</v>
      </c>
      <c r="C262" s="6">
        <v>0</v>
      </c>
      <c r="D262" s="6">
        <v>0</v>
      </c>
      <c r="E262" s="227">
        <f>C262-D262</f>
        <v>0</v>
      </c>
      <c r="F262" s="452"/>
    </row>
    <row r="263" spans="2:6" ht="12.75">
      <c r="B263" s="188" t="s">
        <v>22</v>
      </c>
      <c r="C263" s="239">
        <f>SUM(C252,C259,C260,)</f>
        <v>106381095.00000001</v>
      </c>
      <c r="D263" s="239">
        <f>SUM(D252,D259,D260,)</f>
        <v>107153549.44</v>
      </c>
      <c r="E263" s="239">
        <f>SUM(E252,E259,E260,)</f>
        <v>772454.4399999857</v>
      </c>
      <c r="F263" s="470"/>
    </row>
    <row r="264" ht="5.25" customHeight="1"/>
    <row r="265" spans="2:6" ht="28.5" customHeight="1">
      <c r="B265" s="559" t="s">
        <v>280</v>
      </c>
      <c r="C265" s="559"/>
      <c r="D265" s="559"/>
      <c r="E265" s="559"/>
      <c r="F265" s="559"/>
    </row>
    <row r="267" spans="2:6" ht="27.75" customHeight="1">
      <c r="B267" s="559"/>
      <c r="C267" s="567"/>
      <c r="D267" s="567"/>
      <c r="E267" s="567"/>
      <c r="F267" s="567"/>
    </row>
    <row r="268" spans="2:6" ht="12.75">
      <c r="B268" s="559"/>
      <c r="C268" s="567"/>
      <c r="D268" s="567"/>
      <c r="E268" s="567"/>
      <c r="F268" s="567"/>
    </row>
    <row r="269" spans="2:6" ht="12.75">
      <c r="B269" s="567"/>
      <c r="C269" s="567"/>
      <c r="D269" s="567"/>
      <c r="E269" s="567"/>
      <c r="F269" s="567"/>
    </row>
  </sheetData>
  <sheetProtection/>
  <mergeCells count="35">
    <mergeCell ref="B268:F269"/>
    <mergeCell ref="B2:E2"/>
    <mergeCell ref="B3:E3"/>
    <mergeCell ref="B267:F267"/>
    <mergeCell ref="E109:F109"/>
    <mergeCell ref="D40:F40"/>
    <mergeCell ref="B20:E20"/>
    <mergeCell ref="B21:F21"/>
    <mergeCell ref="B22:F22"/>
    <mergeCell ref="B192:E192"/>
    <mergeCell ref="B150:E150"/>
    <mergeCell ref="B127:E127"/>
    <mergeCell ref="B208:E208"/>
    <mergeCell ref="B231:E231"/>
    <mergeCell ref="B232:E232"/>
    <mergeCell ref="B249:E249"/>
    <mergeCell ref="E230:F230"/>
    <mergeCell ref="E190:F190"/>
    <mergeCell ref="B41:E41"/>
    <mergeCell ref="B42:E42"/>
    <mergeCell ref="B58:E58"/>
    <mergeCell ref="B76:E76"/>
    <mergeCell ref="B77:E77"/>
    <mergeCell ref="B93:E93"/>
    <mergeCell ref="D75:F75"/>
    <mergeCell ref="B126:F126"/>
    <mergeCell ref="B166:F166"/>
    <mergeCell ref="B142:F142"/>
    <mergeCell ref="B265:F265"/>
    <mergeCell ref="B111:E111"/>
    <mergeCell ref="B110:E110"/>
    <mergeCell ref="E149:F149"/>
    <mergeCell ref="B191:E191"/>
    <mergeCell ref="B167:E167"/>
    <mergeCell ref="B151:E1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21" sqref="A1:F21"/>
    </sheetView>
  </sheetViews>
  <sheetFormatPr defaultColWidth="9.140625" defaultRowHeight="12.75"/>
  <cols>
    <col min="1" max="1" width="3.140625" style="1" customWidth="1"/>
    <col min="2" max="2" width="29.28125" style="1" customWidth="1"/>
    <col min="3" max="3" width="12.7109375" style="1" customWidth="1"/>
    <col min="4" max="4" width="19.7109375" style="1" customWidth="1"/>
    <col min="5" max="5" width="17.421875" style="1" customWidth="1"/>
    <col min="6" max="16384" width="9.140625" style="1" customWidth="1"/>
  </cols>
  <sheetData>
    <row r="1" spans="1:5" ht="63" customHeight="1">
      <c r="A1" s="521"/>
      <c r="B1" s="570"/>
      <c r="C1" s="570"/>
      <c r="D1" s="570"/>
      <c r="E1" s="570"/>
    </row>
    <row r="2" spans="1:5" ht="42" customHeight="1">
      <c r="A2" s="520"/>
      <c r="B2" s="509"/>
      <c r="C2" s="509"/>
      <c r="D2" s="509"/>
      <c r="E2" s="509"/>
    </row>
    <row r="3" spans="1:5" ht="13.5" thickBot="1">
      <c r="A3" s="8"/>
      <c r="B3" s="8"/>
      <c r="C3" s="8"/>
      <c r="D3" s="8"/>
      <c r="E3" s="8"/>
    </row>
    <row r="4" spans="1:6" ht="56.25" customHeight="1" thickBot="1">
      <c r="A4" s="118"/>
      <c r="B4" s="110"/>
      <c r="C4" s="110"/>
      <c r="D4" s="110"/>
      <c r="E4" s="119"/>
      <c r="F4" s="11"/>
    </row>
    <row r="5" spans="1:5" ht="18" customHeight="1">
      <c r="A5" s="61"/>
      <c r="B5" s="62"/>
      <c r="C5" s="63"/>
      <c r="D5" s="36"/>
      <c r="E5" s="37"/>
    </row>
    <row r="6" spans="1:5" ht="21" customHeight="1">
      <c r="A6" s="64"/>
      <c r="B6" s="65"/>
      <c r="C6" s="66"/>
      <c r="D6" s="4"/>
      <c r="E6" s="5"/>
    </row>
    <row r="7" spans="1:5" ht="18.75" customHeight="1">
      <c r="A7" s="64"/>
      <c r="B7" s="65"/>
      <c r="C7" s="66"/>
      <c r="D7" s="4"/>
      <c r="E7" s="5"/>
    </row>
    <row r="8" spans="1:5" ht="17.25" customHeight="1">
      <c r="A8" s="64"/>
      <c r="B8" s="65"/>
      <c r="C8" s="66"/>
      <c r="D8" s="4"/>
      <c r="E8" s="5"/>
    </row>
    <row r="9" spans="1:5" ht="23.25" customHeight="1">
      <c r="A9" s="64"/>
      <c r="B9" s="65"/>
      <c r="C9" s="66"/>
      <c r="D9" s="4"/>
      <c r="E9" s="5"/>
    </row>
    <row r="10" spans="1:5" ht="20.25" customHeight="1">
      <c r="A10" s="64"/>
      <c r="B10" s="65"/>
      <c r="C10" s="66"/>
      <c r="D10" s="4"/>
      <c r="E10" s="5"/>
    </row>
    <row r="11" spans="1:5" ht="18" customHeight="1">
      <c r="A11" s="64"/>
      <c r="B11" s="65"/>
      <c r="C11" s="66"/>
      <c r="D11" s="4"/>
      <c r="E11" s="5"/>
    </row>
    <row r="12" spans="1:5" ht="21" customHeight="1">
      <c r="A12" s="64"/>
      <c r="B12" s="65"/>
      <c r="C12" s="66"/>
      <c r="D12" s="4"/>
      <c r="E12" s="5"/>
    </row>
    <row r="13" spans="1:5" ht="19.5" customHeight="1">
      <c r="A13" s="64"/>
      <c r="B13" s="65"/>
      <c r="C13" s="66"/>
      <c r="D13" s="4"/>
      <c r="E13" s="5"/>
    </row>
    <row r="14" spans="1:5" ht="22.5" customHeight="1">
      <c r="A14" s="64"/>
      <c r="B14" s="65"/>
      <c r="C14" s="66"/>
      <c r="D14" s="4"/>
      <c r="E14" s="5"/>
    </row>
    <row r="15" spans="1:5" ht="23.25" customHeight="1">
      <c r="A15" s="64"/>
      <c r="B15" s="65"/>
      <c r="C15" s="66"/>
      <c r="D15" s="4"/>
      <c r="E15" s="5"/>
    </row>
    <row r="16" spans="1:5" ht="21" customHeight="1">
      <c r="A16" s="64"/>
      <c r="B16" s="65"/>
      <c r="C16" s="66"/>
      <c r="D16" s="4"/>
      <c r="E16" s="5"/>
    </row>
    <row r="17" spans="1:5" ht="21.75" customHeight="1">
      <c r="A17" s="64"/>
      <c r="B17" s="65"/>
      <c r="C17" s="66"/>
      <c r="D17" s="4"/>
      <c r="E17" s="5"/>
    </row>
    <row r="18" spans="1:5" ht="20.25" customHeight="1" thickBot="1">
      <c r="A18" s="67"/>
      <c r="B18" s="68"/>
      <c r="C18" s="69"/>
      <c r="D18" s="70"/>
      <c r="E18" s="71"/>
    </row>
    <row r="19" spans="1:5" ht="34.5" customHeight="1" thickBot="1">
      <c r="A19" s="120"/>
      <c r="B19" s="121"/>
      <c r="C19" s="122"/>
      <c r="D19" s="123"/>
      <c r="E19" s="124"/>
    </row>
    <row r="20" spans="1:5" ht="12.75">
      <c r="A20" s="3"/>
      <c r="B20" s="3"/>
      <c r="C20" s="29"/>
      <c r="D20" s="29"/>
      <c r="E20" s="29"/>
    </row>
    <row r="21" ht="12.75">
      <c r="A21" s="179"/>
    </row>
    <row r="26" spans="1:5" ht="14.25">
      <c r="A26" s="38"/>
      <c r="B26" s="38"/>
      <c r="C26" s="38"/>
      <c r="D26" s="38"/>
      <c r="E26" s="38"/>
    </row>
    <row r="27" spans="1:5" ht="14.25">
      <c r="A27" s="38"/>
      <c r="B27" s="38"/>
      <c r="C27" s="38"/>
      <c r="D27" s="38"/>
      <c r="E27" s="38"/>
    </row>
    <row r="28" spans="1:5" ht="14.25">
      <c r="A28" s="38"/>
      <c r="B28" s="38"/>
      <c r="C28" s="38"/>
      <c r="D28" s="38"/>
      <c r="E28" s="38"/>
    </row>
    <row r="29" spans="1:5" ht="14.25">
      <c r="A29" s="38"/>
      <c r="B29" s="38"/>
      <c r="C29" s="38"/>
      <c r="D29" s="38"/>
      <c r="E29" s="38"/>
    </row>
    <row r="30" spans="1:5" ht="14.25">
      <c r="A30" s="38"/>
      <c r="B30" s="38"/>
      <c r="C30" s="38"/>
      <c r="D30" s="38"/>
      <c r="E30" s="38"/>
    </row>
    <row r="31" spans="1:5" ht="14.25">
      <c r="A31" s="38"/>
      <c r="B31" s="38"/>
      <c r="C31" s="38"/>
      <c r="D31" s="38"/>
      <c r="E31" s="38"/>
    </row>
    <row r="32" spans="1:5" ht="14.25">
      <c r="A32" s="38"/>
      <c r="B32" s="38"/>
      <c r="C32" s="38"/>
      <c r="D32" s="38"/>
      <c r="E32" s="38"/>
    </row>
    <row r="33" spans="1:5" ht="14.25">
      <c r="A33" s="38"/>
      <c r="B33" s="38"/>
      <c r="C33" s="38"/>
      <c r="D33" s="38"/>
      <c r="E33" s="38"/>
    </row>
    <row r="35" ht="12.75">
      <c r="A35" s="1" t="s">
        <v>39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 Fn</dc:creator>
  <cp:keywords/>
  <dc:description/>
  <cp:lastModifiedBy>KBII</cp:lastModifiedBy>
  <cp:lastPrinted>2014-03-31T12:52:57Z</cp:lastPrinted>
  <dcterms:created xsi:type="dcterms:W3CDTF">2007-11-06T10:26:25Z</dcterms:created>
  <dcterms:modified xsi:type="dcterms:W3CDTF">2014-03-31T13:25:26Z</dcterms:modified>
  <cp:category/>
  <cp:version/>
  <cp:contentType/>
  <cp:contentStatus/>
</cp:coreProperties>
</file>