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Dochody 2002 I" sheetId="1" r:id="rId1"/>
    <sheet name="Wykonanie dochodów 200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<sst xmlns="http://schemas.openxmlformats.org/spreadsheetml/2006/main" count="295" uniqueCount="142">
  <si>
    <t xml:space="preserve">                                        Załącznik Nr 1 </t>
  </si>
  <si>
    <t xml:space="preserve">                                        do uchwały budżetowej Nr........./2002</t>
  </si>
  <si>
    <t xml:space="preserve">                                        Rady Miejskiej w Sławkowie z dnia 22 lutego 2002 r.</t>
  </si>
  <si>
    <t xml:space="preserve">                             Plan finansowy dochodów budżetowych</t>
  </si>
  <si>
    <t xml:space="preserve">                                     Miasta Sławkowa na 2002 rok</t>
  </si>
  <si>
    <t>Dział</t>
  </si>
  <si>
    <t>Rozdział</t>
  </si>
  <si>
    <t>§</t>
  </si>
  <si>
    <t>Wyszczególnienie</t>
  </si>
  <si>
    <t>Plan dochodów po zmianach</t>
  </si>
  <si>
    <t>Wykonanie dochodów - kwotowo</t>
  </si>
  <si>
    <t>Wykonanie dochodów - procentowo</t>
  </si>
  <si>
    <t>Gospodarka mieszkaniowa</t>
  </si>
  <si>
    <t>Gospodarka gruntami i  nieruchomościami</t>
  </si>
  <si>
    <t>.084</t>
  </si>
  <si>
    <t>Wpływy ze sprzedaży wyrobów i  składników majątkowych</t>
  </si>
  <si>
    <t>.047</t>
  </si>
  <si>
    <t>Wpływy z opłat za zarząd, użytkowanie i  użytkowanie wieczyste nieruchomości</t>
  </si>
  <si>
    <t xml:space="preserve">Administracja publiczna  </t>
  </si>
  <si>
    <t>Urzędy wojewódzkie</t>
  </si>
  <si>
    <t>Dotacje celowe otrzymane z budżetu państwa na realizację zadań bieżących z zakresu administracji rządowej oraz innych zadań zleconych gminie ( związkom gmin) ustawami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</si>
  <si>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</si>
  <si>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</si>
  <si>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</si>
  <si>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Dochody od osób prawnych, od osób fizycznych                  i  od innych jednostek nie posiadających osobowości prawnej</t>
  </si>
  <si>
    <t xml:space="preserve">Wpływy z podatku dochodowego od osób fizycznych   </t>
  </si>
  <si>
    <t>.035</t>
  </si>
  <si>
    <t>Podatek od działalności gospodarczej osób fizycznych, opłacany w formie karty podatkowej</t>
  </si>
  <si>
    <t>.091</t>
  </si>
  <si>
    <t>Odsetki od nieterminowych wpłat z tytułu                         podatków i opłat</t>
  </si>
  <si>
    <t>Wpływy z podatku rolnego, podatku leśnego, podatku od czynności cywilnoprawnych oraz podatków i opłat lokalnych od osób prawnych i innych jednostek orgnizacyjnych</t>
  </si>
  <si>
    <t>.031</t>
  </si>
  <si>
    <t>Podatek od nieruchomości</t>
  </si>
  <si>
    <t>.050</t>
  </si>
  <si>
    <t>Podatek od czynności cywilno-prawnych</t>
  </si>
  <si>
    <t>Odsetki od nieterminowych wpłat z tytułu                           podatków i  opłat</t>
  </si>
  <si>
    <t>Wpływy z podatku rolnego, podatku leśnego, podatku od spadków i  darowizn, podatku od czynności cywilnoprawnych oraz podatków i  opłat lokalnych od osób fizycznych w tym:</t>
  </si>
  <si>
    <t>.032</t>
  </si>
  <si>
    <t>Podatek rolny</t>
  </si>
  <si>
    <t>.033</t>
  </si>
  <si>
    <t>Podatek leśny</t>
  </si>
  <si>
    <t>.034</t>
  </si>
  <si>
    <t>Podatek od środków transportowych</t>
  </si>
  <si>
    <t>.036</t>
  </si>
  <si>
    <t>Podatek od spadków i  darowizn</t>
  </si>
  <si>
    <t>.037</t>
  </si>
  <si>
    <t>Podatek od posiadania psów</t>
  </si>
  <si>
    <t>.043</t>
  </si>
  <si>
    <t xml:space="preserve">Wpływy z opłaty targowej </t>
  </si>
  <si>
    <t>.045</t>
  </si>
  <si>
    <t>Wpływy z opłaty administracyjnej za czynności urzędowe</t>
  </si>
  <si>
    <t>Podatek od czynności cywilnoprawnych</t>
  </si>
  <si>
    <t>Odsetki od nieterminowych wpłat  z tytułu                              podatków i  opłat</t>
  </si>
  <si>
    <t>Wpływy z innych opłat stanowiących dochody jednostek samorządu terytorialnego na podstawie ustaw</t>
  </si>
  <si>
    <t>.041</t>
  </si>
  <si>
    <t>Wpływy z opłaty skarbowej</t>
  </si>
  <si>
    <t>Wpływy z różnych rozliczeń</t>
  </si>
  <si>
    <t>.046</t>
  </si>
  <si>
    <t>Wpływy z opłaty eksploatacyjnej</t>
  </si>
  <si>
    <t xml:space="preserve">Udziały gmin w podatkach stanowiących                                                dochód budżetu państwa </t>
  </si>
  <si>
    <t>.001</t>
  </si>
  <si>
    <t>Podatek dochodowy od osób fizycznych</t>
  </si>
  <si>
    <t>.002</t>
  </si>
  <si>
    <t>Podatek dochodowy od osób  prawnych</t>
  </si>
  <si>
    <t xml:space="preserve">Różne rozliczenia </t>
  </si>
  <si>
    <t>Część oświatowa subwencji ogólnej dla jednostek samorządu terytorialnego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</si>
  <si>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</si>
  <si>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</si>
  <si>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</si>
  <si>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</si>
  <si>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.097</t>
  </si>
  <si>
    <t>Wpływy z różnych dochodów</t>
  </si>
  <si>
    <t>Oświata i wychowanie</t>
  </si>
  <si>
    <t>Pozostała działalność</t>
  </si>
  <si>
    <t>Środki na dofinansowanie własnych inwestycji gmin</t>
  </si>
  <si>
    <t>Ochrona zdrowia</t>
  </si>
  <si>
    <t>Przeciwdziałanie alkoholizmowi</t>
  </si>
  <si>
    <t>.048</t>
  </si>
  <si>
    <t>Wpływy z opłat za zezwolenia na sprzedaż alkoholu</t>
  </si>
  <si>
    <t xml:space="preserve">Opieka społeczna </t>
  </si>
  <si>
    <t xml:space="preserve">Składki na ubezpieczenie zdrowotne opłacane za osoby pobierające niektóre świadczenia z pomocy społecznej </t>
  </si>
  <si>
    <t>Zasiłki i  pomoc w naturze oraz składki na ubezpieczenia społeczne i  zdrowotne</t>
  </si>
  <si>
    <t>Dodatki mieszkaniowe</t>
  </si>
  <si>
    <t>Dotacje celowe otrzymane z budżetu państwa na realizację zadań bieżących gmin</t>
  </si>
  <si>
    <t>Zasiłki rodzinne, pielęgnacyjne i  wychowawcze</t>
  </si>
  <si>
    <t>Ośrodki Pomocy Społecznej</t>
  </si>
  <si>
    <t>Gospodarka Komunalna i Ochrona Środowiska</t>
  </si>
  <si>
    <t>Oczyszczanie miast i  wsi</t>
  </si>
  <si>
    <t>.083</t>
  </si>
  <si>
    <t>Wpływy z usług</t>
  </si>
  <si>
    <t>Oświetlenie ulic, placów i  dróg</t>
  </si>
  <si>
    <t xml:space="preserve">Dotacje celowe otrzymane z powiatu na zadania </t>
  </si>
  <si>
    <t>bieżące realizowane na podstawie porozumień</t>
  </si>
  <si>
    <t>(umów) między jednostkami samorządu terytorialnego</t>
  </si>
  <si>
    <t>Kultura i ochrona dziedzictwa narodowego</t>
  </si>
  <si>
    <t xml:space="preserve">Pozostała działalność </t>
  </si>
  <si>
    <t xml:space="preserve"> </t>
  </si>
  <si>
    <t xml:space="preserve">                                          Dochody razem</t>
  </si>
  <si>
    <t xml:space="preserve">Przychody z tytułu zaciągniętych pożyczek </t>
  </si>
  <si>
    <t>i kredytów na rynku krajowym</t>
  </si>
  <si>
    <t>Dochody ogółem</t>
  </si>
  <si>
    <t>.075</t>
  </si>
  <si>
    <t>Dochody z najmu i dzierżawy składników majątkowych Skarbu Państwa, jednostek samorządu terytorialnego lub innych jednostek zaliczanych do sektora finansów publicznych oraz innych umów o podobnym charakterze</t>
  </si>
  <si>
    <t>.076</t>
  </si>
  <si>
    <t>Wpływy z tytułu przekształcenia prawa użytkowania wieczystego przysługującego  osobom fizycznym w prawo własności</t>
  </si>
  <si>
    <t>Urzędy gmin</t>
  </si>
  <si>
    <t>.069</t>
  </si>
  <si>
    <t>Wpływy z różnych opłat</t>
  </si>
  <si>
    <t>Wybory do rad gmin, rad powiatów i sejmików województw oraz referenda gminne, powiatowe i wojewódzkie</t>
  </si>
  <si>
    <t>Dotacje celowe otrzymane z budżetu państwa na realizację zadań bieżących z zakresu administracji rządowej oraz innych zadań zleconych gminie (związkom gmin ) ustawami</t>
  </si>
  <si>
    <t>.092</t>
  </si>
  <si>
    <t>Pozostałe odsetki</t>
  </si>
  <si>
    <t>Dotacje celowe otrzymane z budżetu państwa na realizację własnych zadań bieżących gmin</t>
  </si>
  <si>
    <t>Edukacyjna opieka wychowawcza</t>
  </si>
  <si>
    <t>Świetlice szkolne</t>
  </si>
  <si>
    <t>Dotacje celowe otrzymane z budżetu państwa na realizację zadań bieżących z zakresu administracji rządowej oraz innych zadań zleconych gminie (związkom gmin) ustawami</t>
  </si>
  <si>
    <t>Przedszkola</t>
  </si>
  <si>
    <t>.096</t>
  </si>
  <si>
    <t>Otrzymane spadki, zapisy i darowizny w postaci pieniężnej</t>
  </si>
  <si>
    <t>Kolonie i obozy oraz inne formy wypoczynku dzieci i młodzieży szkolnej</t>
  </si>
  <si>
    <t>.244</t>
  </si>
  <si>
    <t>Dotacje otrzymane z funduszy celowych na realizację zadań bieżących jednostek sektora finansów publicznych</t>
  </si>
  <si>
    <t>Szkoły podstawowe</t>
  </si>
  <si>
    <t>Gimnazja</t>
  </si>
  <si>
    <t>Licea Ogólnokształcące</t>
  </si>
  <si>
    <t>24.03.2003 r.</t>
  </si>
  <si>
    <t>Bezpieczeństwo publiczne i ochrona przeciwpożarowa</t>
  </si>
  <si>
    <t>Straż Miejska</t>
  </si>
  <si>
    <t>.057</t>
  </si>
  <si>
    <t>Grzywny, mandaty i inne kary pieniężne od ludności</t>
  </si>
  <si>
    <t>Wpływy do wyjaśnienia</t>
  </si>
  <si>
    <t>Odsetki od nieterminowych wpłat z tytułu podatków i opłat</t>
  </si>
  <si>
    <t>Podatek od spadków i darowizn</t>
  </si>
  <si>
    <t>Usługi opiekuńcze i specjalistyczne usługi opiekuńcze</t>
  </si>
  <si>
    <t>Dochody od osób prawnych, od osób fizycznych i  od innych jednostek nie posiadających osobowości prawnej</t>
  </si>
  <si>
    <t>Wpływy z opłat za zarząd, użytkowanie                   i  użytkowanie wieczyste nieruchomości</t>
  </si>
  <si>
    <t xml:space="preserve">                  Realizacja dochodów budżetowych</t>
  </si>
  <si>
    <t xml:space="preserve">                         Miasta Sławkowa za 2002 rok</t>
  </si>
  <si>
    <t>Wpływy z podatku rolnego, podatku leśnego, podatku od czynności cywilnoprawnych oraz podatków i opłat lokalnych od osób prawnych     i innych jednostek orgnizacyjnych</t>
  </si>
  <si>
    <t>Dotacje celowe otrzymane z powiatu na zadania bieżące realizowane na podstawie porozumień (umów) między jednostkami samorządu terytorialnego</t>
  </si>
  <si>
    <t xml:space="preserve"> Dochody razem</t>
  </si>
  <si>
    <t>Przychody z tytułu zaciągniętych pożyczek i kredytów na rynku krajowym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</si>
</sst>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.##0.00"/>
    <numFmt numFmtId="165" formatCode="_-* #,##0\ _z_ł_-;\-* #,##0\ _z_ł_-;_-* &quot;-&quot;??\ _z_ł_-;_-@_-"/>
    <numFmt numFmtId="166" formatCode="_-* #,##0.0000\ _z_ł_-;\-* #,##0.0000\ _z_ł_-;_-* &quot;-&quot;??\ _z_ł_-;_-@_-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#,##0.0"/>
    <numFmt numFmtId="170" formatCode="0.0%"/>
    <numFmt numFmtId="171" formatCode="#,##0_ ;\-#,##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/>
    </xf>
    <xf numFmtId="49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top"/>
    </xf>
    <xf numFmtId="0" fontId="0" fillId="0" borderId="2" xfId="0" applyFont="1" applyBorder="1" applyAlignment="1">
      <alignment horizontal="left" vertical="top"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3" fontId="13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 vertical="top"/>
    </xf>
    <xf numFmtId="49" fontId="0" fillId="0" borderId="9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49" fontId="1" fillId="0" borderId="12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49" fontId="0" fillId="0" borderId="9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top"/>
    </xf>
    <xf numFmtId="49" fontId="1" fillId="0" borderId="15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 vertical="top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8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top"/>
    </xf>
    <xf numFmtId="49" fontId="1" fillId="0" borderId="18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13" fillId="0" borderId="20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top"/>
    </xf>
    <xf numFmtId="49" fontId="0" fillId="0" borderId="18" xfId="0" applyNumberFormat="1" applyFont="1" applyBorder="1" applyAlignment="1">
      <alignment vertical="top" wrapText="1"/>
    </xf>
    <xf numFmtId="3" fontId="0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left" vertical="top" wrapText="1"/>
    </xf>
    <xf numFmtId="170" fontId="1" fillId="0" borderId="13" xfId="17" applyNumberFormat="1" applyFont="1" applyBorder="1" applyAlignment="1">
      <alignment/>
    </xf>
    <xf numFmtId="170" fontId="1" fillId="0" borderId="25" xfId="17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0" fillId="0" borderId="7" xfId="17" applyNumberFormat="1" applyFont="1" applyBorder="1" applyAlignment="1">
      <alignment/>
    </xf>
    <xf numFmtId="170" fontId="1" fillId="0" borderId="10" xfId="17" applyNumberFormat="1" applyFont="1" applyBorder="1" applyAlignment="1">
      <alignment/>
    </xf>
    <xf numFmtId="170" fontId="1" fillId="0" borderId="16" xfId="17" applyNumberFormat="1" applyFont="1" applyBorder="1" applyAlignment="1">
      <alignment/>
    </xf>
    <xf numFmtId="170" fontId="1" fillId="0" borderId="7" xfId="17" applyNumberFormat="1" applyFont="1" applyBorder="1" applyAlignment="1">
      <alignment/>
    </xf>
    <xf numFmtId="170" fontId="0" fillId="0" borderId="10" xfId="17" applyNumberFormat="1" applyFont="1" applyBorder="1" applyAlignment="1">
      <alignment/>
    </xf>
    <xf numFmtId="170" fontId="0" fillId="0" borderId="16" xfId="17" applyNumberFormat="1" applyFont="1" applyBorder="1" applyAlignment="1">
      <alignment/>
    </xf>
    <xf numFmtId="0" fontId="0" fillId="0" borderId="2" xfId="0" applyFont="1" applyBorder="1" applyAlignment="1">
      <alignment horizontal="right" vertical="top"/>
    </xf>
    <xf numFmtId="0" fontId="0" fillId="0" borderId="26" xfId="0" applyFont="1" applyBorder="1" applyAlignment="1">
      <alignment vertical="top"/>
    </xf>
    <xf numFmtId="170" fontId="0" fillId="0" borderId="19" xfId="17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vertical="top" wrapText="1"/>
    </xf>
    <xf numFmtId="170" fontId="1" fillId="0" borderId="19" xfId="17" applyNumberFormat="1" applyFont="1" applyBorder="1" applyAlignment="1">
      <alignment/>
    </xf>
    <xf numFmtId="49" fontId="1" fillId="0" borderId="27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3" fontId="1" fillId="0" borderId="2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170" fontId="1" fillId="0" borderId="30" xfId="17" applyNumberFormat="1" applyFont="1" applyBorder="1" applyAlignment="1">
      <alignment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170" fontId="8" fillId="0" borderId="7" xfId="17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170" fontId="8" fillId="0" borderId="13" xfId="17" applyNumberFormat="1" applyFont="1" applyBorder="1" applyAlignment="1">
      <alignment/>
    </xf>
    <xf numFmtId="0" fontId="14" fillId="0" borderId="31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vertical="center" wrapText="1"/>
    </xf>
    <xf numFmtId="49" fontId="13" fillId="0" borderId="22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0" fillId="0" borderId="33" xfId="0" applyFont="1" applyBorder="1" applyAlignment="1">
      <alignment vertical="top"/>
    </xf>
    <xf numFmtId="49" fontId="0" fillId="0" borderId="33" xfId="0" applyNumberFormat="1" applyFont="1" applyBorder="1" applyAlignment="1">
      <alignment vertical="top" wrapText="1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170" fontId="0" fillId="0" borderId="35" xfId="17" applyNumberFormat="1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 vertical="top"/>
    </xf>
    <xf numFmtId="49" fontId="0" fillId="0" borderId="37" xfId="0" applyNumberFormat="1" applyFont="1" applyBorder="1" applyAlignment="1">
      <alignment vertical="top" wrapText="1"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170" fontId="0" fillId="0" borderId="5" xfId="17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top"/>
    </xf>
    <xf numFmtId="49" fontId="0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15" xfId="0" applyFont="1" applyBorder="1" applyAlignment="1">
      <alignment horizontal="right" vertical="top"/>
    </xf>
    <xf numFmtId="0" fontId="0" fillId="0" borderId="2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39"/>
  <sheetViews>
    <sheetView workbookViewId="0" topLeftCell="A1">
      <selection activeCell="G128" sqref="A1:G12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5.00390625" style="0" customWidth="1"/>
    <col min="4" max="4" width="41.7109375" style="0" customWidth="1"/>
    <col min="5" max="5" width="14.140625" style="0" customWidth="1"/>
    <col min="6" max="6" width="13.28125" style="0" customWidth="1"/>
    <col min="7" max="7" width="14.00390625" style="0" customWidth="1"/>
    <col min="8" max="10" width="15.57421875" style="0" customWidth="1"/>
    <col min="11" max="11" width="16.28125" style="0" customWidth="1"/>
  </cols>
  <sheetData>
    <row r="2" spans="4:8" ht="14.25">
      <c r="D2" s="16" t="s">
        <v>0</v>
      </c>
      <c r="E2" s="15"/>
      <c r="F2" s="15"/>
      <c r="G2" s="23"/>
      <c r="H2" s="23"/>
    </row>
    <row r="3" spans="4:8" ht="14.25">
      <c r="D3" s="16" t="s">
        <v>1</v>
      </c>
      <c r="E3" s="15"/>
      <c r="F3" s="15"/>
      <c r="G3" s="23"/>
      <c r="H3" s="23"/>
    </row>
    <row r="4" spans="4:8" ht="14.25">
      <c r="D4" s="16" t="s">
        <v>2</v>
      </c>
      <c r="E4" s="15"/>
      <c r="F4" s="15"/>
      <c r="G4" s="23"/>
      <c r="H4" s="23"/>
    </row>
    <row r="5" spans="1:6" ht="12.75">
      <c r="A5" s="15"/>
      <c r="B5" s="15"/>
      <c r="C5" s="15"/>
      <c r="D5" s="16"/>
      <c r="E5" s="16"/>
      <c r="F5" s="16"/>
    </row>
    <row r="6" spans="1:6" ht="12.75">
      <c r="A6" s="15"/>
      <c r="B6" s="15"/>
      <c r="C6" s="15"/>
      <c r="D6" s="15"/>
      <c r="E6" s="15"/>
      <c r="F6" s="15"/>
    </row>
    <row r="7" spans="1:10" ht="18.75">
      <c r="A7" s="17" t="s">
        <v>3</v>
      </c>
      <c r="B7" s="17"/>
      <c r="C7" s="17"/>
      <c r="D7" s="18"/>
      <c r="E7" s="17"/>
      <c r="F7" s="17"/>
      <c r="G7" s="1"/>
      <c r="H7" s="1"/>
      <c r="I7" s="3"/>
      <c r="J7" s="3"/>
    </row>
    <row r="8" spans="1:10" ht="18.75">
      <c r="A8" s="17" t="s">
        <v>4</v>
      </c>
      <c r="B8" s="17"/>
      <c r="C8" s="17"/>
      <c r="D8" s="18"/>
      <c r="E8" s="19"/>
      <c r="F8" s="19"/>
      <c r="G8" s="2"/>
      <c r="H8" s="2"/>
      <c r="I8" s="2"/>
      <c r="J8" s="2"/>
    </row>
    <row r="9" spans="1:10" ht="21" customHeight="1" thickBot="1">
      <c r="A9" s="20"/>
      <c r="B9" s="20"/>
      <c r="C9" s="20"/>
      <c r="D9" s="21"/>
      <c r="E9" s="22"/>
      <c r="F9" s="22"/>
      <c r="G9" s="2"/>
      <c r="H9" s="2"/>
      <c r="I9" s="2"/>
      <c r="J9" s="2"/>
    </row>
    <row r="10" spans="1:10" ht="39" customHeight="1">
      <c r="A10" s="48" t="s">
        <v>5</v>
      </c>
      <c r="B10" s="49" t="s">
        <v>6</v>
      </c>
      <c r="C10" s="49" t="s">
        <v>7</v>
      </c>
      <c r="D10" s="50" t="s">
        <v>8</v>
      </c>
      <c r="E10" s="51" t="s">
        <v>9</v>
      </c>
      <c r="F10" s="52" t="s">
        <v>10</v>
      </c>
      <c r="G10" s="52" t="s">
        <v>11</v>
      </c>
      <c r="H10" s="27"/>
      <c r="I10" s="5"/>
      <c r="J10" s="5"/>
    </row>
    <row r="11" spans="1:10" ht="11.25" customHeight="1" thickBot="1">
      <c r="A11" s="105"/>
      <c r="B11" s="106"/>
      <c r="C11" s="106"/>
      <c r="D11" s="107"/>
      <c r="E11" s="108"/>
      <c r="F11" s="116"/>
      <c r="G11" s="135"/>
      <c r="H11" s="27"/>
      <c r="I11" s="5"/>
      <c r="J11" s="5"/>
    </row>
    <row r="12" spans="1:10" ht="13.5" thickBot="1">
      <c r="A12" s="80">
        <v>700</v>
      </c>
      <c r="B12" s="92"/>
      <c r="C12" s="92"/>
      <c r="D12" s="96" t="s">
        <v>12</v>
      </c>
      <c r="E12" s="93">
        <f>SUM(E14)</f>
        <v>704000</v>
      </c>
      <c r="F12" s="117"/>
      <c r="G12" s="94"/>
      <c r="H12" s="28"/>
      <c r="I12" s="6"/>
      <c r="J12" s="6"/>
    </row>
    <row r="13" spans="1:10" ht="12.75">
      <c r="A13" s="111"/>
      <c r="B13" s="112"/>
      <c r="C13" s="112"/>
      <c r="D13" s="113"/>
      <c r="E13" s="114"/>
      <c r="F13" s="118"/>
      <c r="G13" s="115"/>
      <c r="H13" s="28"/>
      <c r="I13" s="6"/>
      <c r="J13" s="6"/>
    </row>
    <row r="14" spans="1:10" ht="12.75">
      <c r="A14" s="75"/>
      <c r="B14" s="76">
        <v>70005</v>
      </c>
      <c r="C14" s="76"/>
      <c r="D14" s="109" t="s">
        <v>13</v>
      </c>
      <c r="E14" s="110">
        <f>SUM(E15:E16)</f>
        <v>704000</v>
      </c>
      <c r="F14" s="119"/>
      <c r="G14" s="79"/>
      <c r="H14" s="25"/>
      <c r="I14" s="7"/>
      <c r="J14" s="7"/>
    </row>
    <row r="15" spans="1:10" ht="25.5">
      <c r="A15" s="55"/>
      <c r="B15" s="31"/>
      <c r="C15" s="34" t="s">
        <v>14</v>
      </c>
      <c r="D15" s="32" t="s">
        <v>15</v>
      </c>
      <c r="E15" s="33">
        <v>690000</v>
      </c>
      <c r="F15" s="120"/>
      <c r="G15" s="56"/>
      <c r="H15" s="25"/>
      <c r="I15" s="7"/>
      <c r="J15" s="7"/>
    </row>
    <row r="16" spans="1:10" ht="27" customHeight="1">
      <c r="A16" s="55"/>
      <c r="B16" s="31"/>
      <c r="C16" s="31" t="s">
        <v>16</v>
      </c>
      <c r="D16" s="32" t="s">
        <v>17</v>
      </c>
      <c r="E16" s="33">
        <v>14000</v>
      </c>
      <c r="F16" s="120"/>
      <c r="G16" s="56"/>
      <c r="H16" s="25"/>
      <c r="I16" s="7"/>
      <c r="J16" s="7"/>
    </row>
    <row r="17" spans="1:10" ht="14.25" customHeight="1" thickBot="1">
      <c r="A17" s="63"/>
      <c r="B17" s="72"/>
      <c r="C17" s="72"/>
      <c r="D17" s="85"/>
      <c r="E17" s="65"/>
      <c r="F17" s="121"/>
      <c r="G17" s="86"/>
      <c r="H17" s="25"/>
      <c r="I17" s="7"/>
      <c r="J17" s="7"/>
    </row>
    <row r="18" spans="1:10" s="13" customFormat="1" ht="13.5" customHeight="1" thickBot="1">
      <c r="A18" s="80">
        <v>750</v>
      </c>
      <c r="B18" s="92"/>
      <c r="C18" s="92"/>
      <c r="D18" s="96" t="s">
        <v>18</v>
      </c>
      <c r="E18" s="93">
        <f>SUM(E20+E23)</f>
        <v>97000</v>
      </c>
      <c r="F18" s="117"/>
      <c r="G18" s="94"/>
      <c r="H18" s="28"/>
      <c r="I18" s="14"/>
      <c r="J18" s="14"/>
    </row>
    <row r="19" spans="1:10" s="13" customFormat="1" ht="13.5" customHeight="1">
      <c r="A19" s="87"/>
      <c r="B19" s="88"/>
      <c r="C19" s="88"/>
      <c r="D19" s="95"/>
      <c r="E19" s="90"/>
      <c r="F19" s="122"/>
      <c r="G19" s="91"/>
      <c r="H19" s="28"/>
      <c r="I19" s="14"/>
      <c r="J19" s="14"/>
    </row>
    <row r="20" spans="1:10" ht="15" customHeight="1">
      <c r="A20" s="55"/>
      <c r="B20" s="31">
        <v>75011</v>
      </c>
      <c r="C20" s="31"/>
      <c r="D20" s="32" t="s">
        <v>19</v>
      </c>
      <c r="E20" s="33">
        <f>SUM(E21)</f>
        <v>78200</v>
      </c>
      <c r="F20" s="120"/>
      <c r="G20" s="56"/>
      <c r="H20" s="25"/>
      <c r="I20" s="7"/>
      <c r="J20" s="7"/>
    </row>
    <row r="21" spans="1:10" ht="38.25" customHeight="1">
      <c r="A21" s="55"/>
      <c r="B21" s="31"/>
      <c r="C21" s="31">
        <v>201</v>
      </c>
      <c r="D21" s="32" t="s">
        <v>20</v>
      </c>
      <c r="E21" s="33">
        <v>78200</v>
      </c>
      <c r="F21" s="120"/>
      <c r="G21" s="56"/>
      <c r="H21" s="25"/>
      <c r="I21" s="7"/>
      <c r="J21" s="7"/>
    </row>
    <row r="22" spans="1:10" ht="15.75" customHeight="1">
      <c r="A22" s="55"/>
      <c r="B22" s="31"/>
      <c r="C22" s="31"/>
      <c r="D22" s="32"/>
      <c r="E22" s="33"/>
      <c r="F22" s="120"/>
      <c r="G22" s="56"/>
      <c r="H22" s="25"/>
      <c r="I22" s="7"/>
      <c r="J22" s="7"/>
    </row>
    <row r="23" spans="1:10" ht="12.75" customHeight="1">
      <c r="A23" s="55"/>
      <c r="B23" s="31">
        <v>75056</v>
      </c>
      <c r="C23" s="31"/>
      <c r="D23" s="32" t="s">
        <v>21</v>
      </c>
      <c r="E23" s="33">
        <f>SUM(E24)</f>
        <v>18800</v>
      </c>
      <c r="F23" s="120"/>
      <c r="G23" s="56"/>
      <c r="H23" s="25"/>
      <c r="I23" s="7"/>
      <c r="J23" s="7"/>
    </row>
    <row r="24" spans="1:10" ht="39.75" customHeight="1">
      <c r="A24" s="55"/>
      <c r="B24" s="31"/>
      <c r="C24" s="31">
        <v>201</v>
      </c>
      <c r="D24" s="32" t="s">
        <v>20</v>
      </c>
      <c r="E24" s="33">
        <v>18800</v>
      </c>
      <c r="F24" s="120"/>
      <c r="G24" s="56"/>
      <c r="H24" s="25"/>
      <c r="I24" s="7"/>
      <c r="J24" s="7"/>
    </row>
    <row r="25" spans="1:10" ht="12.75" customHeight="1" thickBot="1">
      <c r="A25" s="63"/>
      <c r="B25" s="72"/>
      <c r="C25" s="72"/>
      <c r="D25" s="85"/>
      <c r="E25" s="65"/>
      <c r="F25" s="121"/>
      <c r="G25" s="86"/>
      <c r="H25" s="25"/>
      <c r="I25" s="7"/>
      <c r="J25" s="7"/>
    </row>
    <row r="26" spans="1:10" ht="29.25" customHeight="1" thickBot="1">
      <c r="A26" s="101">
        <v>751</v>
      </c>
      <c r="B26" s="81"/>
      <c r="C26" s="81"/>
      <c r="D26" s="96" t="s">
        <v>22</v>
      </c>
      <c r="E26" s="83">
        <v>1029</v>
      </c>
      <c r="F26" s="123"/>
      <c r="G26" s="104"/>
      <c r="H26" s="10"/>
      <c r="I26" s="8"/>
      <c r="J26" s="8"/>
    </row>
    <row r="27" spans="1:10" ht="14.25" customHeight="1">
      <c r="A27" s="100"/>
      <c r="B27" s="76"/>
      <c r="C27" s="76"/>
      <c r="D27" s="95"/>
      <c r="E27" s="102"/>
      <c r="F27" s="124"/>
      <c r="G27" s="103"/>
      <c r="H27" s="10"/>
      <c r="I27" s="8"/>
      <c r="J27" s="8"/>
    </row>
    <row r="28" spans="1:10" ht="25.5" customHeight="1">
      <c r="A28" s="53"/>
      <c r="B28" s="31">
        <v>75101</v>
      </c>
      <c r="C28" s="31"/>
      <c r="D28" s="32" t="s">
        <v>23</v>
      </c>
      <c r="E28" s="35">
        <v>1029</v>
      </c>
      <c r="F28" s="125"/>
      <c r="G28" s="56"/>
      <c r="H28" s="25"/>
      <c r="I28" s="9"/>
      <c r="J28" s="9"/>
    </row>
    <row r="29" spans="1:10" ht="40.5" customHeight="1">
      <c r="A29" s="53"/>
      <c r="B29" s="31"/>
      <c r="C29" s="31">
        <v>201</v>
      </c>
      <c r="D29" s="32" t="s">
        <v>20</v>
      </c>
      <c r="E29" s="35">
        <v>1029</v>
      </c>
      <c r="F29" s="125"/>
      <c r="G29" s="58"/>
      <c r="H29" s="26"/>
      <c r="I29" s="9"/>
      <c r="J29" s="9"/>
    </row>
    <row r="30" spans="1:10" ht="11.25" customHeight="1" thickBot="1">
      <c r="A30" s="97"/>
      <c r="B30" s="72"/>
      <c r="C30" s="72"/>
      <c r="D30" s="85"/>
      <c r="E30" s="98"/>
      <c r="F30" s="126"/>
      <c r="G30" s="99"/>
      <c r="H30" s="26"/>
      <c r="I30" s="9"/>
      <c r="J30" s="9"/>
    </row>
    <row r="31" spans="1:10" ht="39.75" customHeight="1" thickBot="1">
      <c r="A31" s="101">
        <v>756</v>
      </c>
      <c r="B31" s="92"/>
      <c r="C31" s="92"/>
      <c r="D31" s="96" t="s">
        <v>24</v>
      </c>
      <c r="E31" s="93">
        <f>(E33+E37+E42+E54+E60)</f>
        <v>10730556</v>
      </c>
      <c r="F31" s="117"/>
      <c r="G31" s="94"/>
      <c r="H31" s="28"/>
      <c r="I31" s="6"/>
      <c r="J31" s="6"/>
    </row>
    <row r="32" spans="1:10" ht="14.25" customHeight="1">
      <c r="A32" s="100"/>
      <c r="B32" s="88"/>
      <c r="C32" s="88"/>
      <c r="D32" s="95"/>
      <c r="E32" s="90"/>
      <c r="F32" s="122"/>
      <c r="G32" s="91"/>
      <c r="H32" s="28"/>
      <c r="I32" s="6"/>
      <c r="J32" s="6"/>
    </row>
    <row r="33" spans="1:10" ht="14.25" customHeight="1">
      <c r="A33" s="55"/>
      <c r="B33" s="31">
        <v>75601</v>
      </c>
      <c r="C33" s="31"/>
      <c r="D33" s="32" t="s">
        <v>25</v>
      </c>
      <c r="E33" s="33">
        <f>SUM(E34:E35)</f>
        <v>46956</v>
      </c>
      <c r="F33" s="120"/>
      <c r="G33" s="56"/>
      <c r="H33" s="25"/>
      <c r="I33" s="7"/>
      <c r="J33" s="7"/>
    </row>
    <row r="34" spans="1:10" ht="27" customHeight="1">
      <c r="A34" s="55"/>
      <c r="B34" s="31"/>
      <c r="C34" s="31" t="s">
        <v>26</v>
      </c>
      <c r="D34" s="32" t="s">
        <v>27</v>
      </c>
      <c r="E34" s="33">
        <v>44956</v>
      </c>
      <c r="F34" s="120"/>
      <c r="G34" s="56"/>
      <c r="H34" s="25"/>
      <c r="I34" s="7"/>
      <c r="J34" s="7"/>
    </row>
    <row r="35" spans="1:56" s="11" customFormat="1" ht="27" customHeight="1">
      <c r="A35" s="55"/>
      <c r="B35" s="31"/>
      <c r="C35" s="31" t="s">
        <v>28</v>
      </c>
      <c r="D35" s="32" t="s">
        <v>29</v>
      </c>
      <c r="E35" s="33">
        <v>2000</v>
      </c>
      <c r="F35" s="120"/>
      <c r="G35" s="56"/>
      <c r="H35" s="25"/>
      <c r="I35" s="7"/>
      <c r="J35" s="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10" s="12" customFormat="1" ht="13.5" customHeight="1">
      <c r="A36" s="55"/>
      <c r="B36" s="31"/>
      <c r="C36" s="31"/>
      <c r="D36" s="32"/>
      <c r="E36" s="33"/>
      <c r="F36" s="120"/>
      <c r="G36" s="56"/>
      <c r="H36" s="25"/>
      <c r="I36" s="7"/>
      <c r="J36" s="7"/>
    </row>
    <row r="37" spans="1:10" s="12" customFormat="1" ht="41.25" customHeight="1">
      <c r="A37" s="55"/>
      <c r="B37" s="31">
        <v>75615</v>
      </c>
      <c r="C37" s="31"/>
      <c r="D37" s="32" t="s">
        <v>30</v>
      </c>
      <c r="E37" s="33">
        <f>SUM(E38:E40)</f>
        <v>8061882</v>
      </c>
      <c r="F37" s="120"/>
      <c r="G37" s="56"/>
      <c r="H37" s="25"/>
      <c r="I37" s="7"/>
      <c r="J37" s="7"/>
    </row>
    <row r="38" spans="1:10" s="12" customFormat="1" ht="14.25" customHeight="1">
      <c r="A38" s="55"/>
      <c r="B38" s="31"/>
      <c r="C38" s="31" t="s">
        <v>31</v>
      </c>
      <c r="D38" s="32" t="s">
        <v>32</v>
      </c>
      <c r="E38" s="33">
        <v>8006882</v>
      </c>
      <c r="F38" s="120"/>
      <c r="G38" s="56"/>
      <c r="H38" s="25"/>
      <c r="I38" s="7"/>
      <c r="J38" s="7"/>
    </row>
    <row r="39" spans="1:10" s="12" customFormat="1" ht="13.5" customHeight="1">
      <c r="A39" s="55"/>
      <c r="B39" s="31"/>
      <c r="C39" s="31" t="s">
        <v>33</v>
      </c>
      <c r="D39" s="32" t="s">
        <v>34</v>
      </c>
      <c r="E39" s="35">
        <v>5000</v>
      </c>
      <c r="F39" s="125"/>
      <c r="G39" s="56"/>
      <c r="H39" s="25"/>
      <c r="I39" s="7"/>
      <c r="J39" s="7"/>
    </row>
    <row r="40" spans="1:10" s="12" customFormat="1" ht="27" customHeight="1">
      <c r="A40" s="55"/>
      <c r="B40" s="31"/>
      <c r="C40" s="31" t="s">
        <v>28</v>
      </c>
      <c r="D40" s="32" t="s">
        <v>35</v>
      </c>
      <c r="E40" s="33">
        <v>50000</v>
      </c>
      <c r="F40" s="120"/>
      <c r="G40" s="56"/>
      <c r="H40" s="25"/>
      <c r="I40" s="7"/>
      <c r="J40" s="7"/>
    </row>
    <row r="41" spans="1:10" s="12" customFormat="1" ht="12.75" customHeight="1">
      <c r="A41" s="55"/>
      <c r="B41" s="31"/>
      <c r="C41" s="31"/>
      <c r="D41" s="32"/>
      <c r="E41" s="33"/>
      <c r="F41" s="120"/>
      <c r="G41" s="56"/>
      <c r="H41" s="25"/>
      <c r="I41" s="7"/>
      <c r="J41" s="7"/>
    </row>
    <row r="42" spans="1:10" ht="40.5" customHeight="1">
      <c r="A42" s="55"/>
      <c r="B42" s="31">
        <v>75616</v>
      </c>
      <c r="C42" s="31"/>
      <c r="D42" s="32" t="s">
        <v>36</v>
      </c>
      <c r="E42" s="33">
        <f>SUM(E43:E52)</f>
        <v>1030630</v>
      </c>
      <c r="F42" s="120"/>
      <c r="G42" s="56"/>
      <c r="H42" s="25"/>
      <c r="I42" s="7"/>
      <c r="J42" s="7"/>
    </row>
    <row r="43" spans="1:10" ht="12.75">
      <c r="A43" s="55"/>
      <c r="B43" s="31"/>
      <c r="C43" s="31" t="s">
        <v>31</v>
      </c>
      <c r="D43" s="32" t="s">
        <v>32</v>
      </c>
      <c r="E43" s="33">
        <v>829095</v>
      </c>
      <c r="F43" s="120"/>
      <c r="G43" s="56"/>
      <c r="H43" s="25"/>
      <c r="I43" s="7"/>
      <c r="J43" s="7"/>
    </row>
    <row r="44" spans="1:10" ht="12.75">
      <c r="A44" s="55"/>
      <c r="B44" s="31"/>
      <c r="C44" s="31" t="s">
        <v>37</v>
      </c>
      <c r="D44" s="32" t="s">
        <v>38</v>
      </c>
      <c r="E44" s="33">
        <v>50000</v>
      </c>
      <c r="F44" s="120"/>
      <c r="G44" s="56"/>
      <c r="H44" s="25"/>
      <c r="I44" s="7"/>
      <c r="J44" s="7"/>
    </row>
    <row r="45" spans="1:10" ht="12.75">
      <c r="A45" s="55"/>
      <c r="B45" s="31"/>
      <c r="C45" s="31" t="s">
        <v>39</v>
      </c>
      <c r="D45" s="32" t="s">
        <v>40</v>
      </c>
      <c r="E45" s="33">
        <v>7000</v>
      </c>
      <c r="F45" s="120"/>
      <c r="G45" s="56"/>
      <c r="H45" s="25"/>
      <c r="I45" s="7"/>
      <c r="J45" s="7"/>
    </row>
    <row r="46" spans="1:10" ht="12.75">
      <c r="A46" s="55"/>
      <c r="B46" s="31"/>
      <c r="C46" s="31" t="s">
        <v>41</v>
      </c>
      <c r="D46" s="32" t="s">
        <v>42</v>
      </c>
      <c r="E46" s="33">
        <v>57535</v>
      </c>
      <c r="F46" s="120"/>
      <c r="G46" s="56"/>
      <c r="H46" s="25"/>
      <c r="I46" s="7"/>
      <c r="J46" s="7"/>
    </row>
    <row r="47" spans="1:10" ht="12.75">
      <c r="A47" s="55"/>
      <c r="B47" s="31"/>
      <c r="C47" s="31" t="s">
        <v>43</v>
      </c>
      <c r="D47" s="32" t="s">
        <v>44</v>
      </c>
      <c r="E47" s="33">
        <v>15000</v>
      </c>
      <c r="F47" s="120"/>
      <c r="G47" s="56"/>
      <c r="H47" s="25"/>
      <c r="I47" s="7"/>
      <c r="J47" s="7"/>
    </row>
    <row r="48" spans="1:10" ht="12.75" customHeight="1">
      <c r="A48" s="55"/>
      <c r="B48" s="31"/>
      <c r="C48" s="31" t="s">
        <v>45</v>
      </c>
      <c r="D48" s="32" t="s">
        <v>46</v>
      </c>
      <c r="E48" s="33">
        <v>2000</v>
      </c>
      <c r="F48" s="120"/>
      <c r="G48" s="56"/>
      <c r="H48" s="25"/>
      <c r="I48" s="7"/>
      <c r="J48" s="7"/>
    </row>
    <row r="49" spans="1:10" ht="14.25" customHeight="1">
      <c r="A49" s="55"/>
      <c r="B49" s="31"/>
      <c r="C49" s="31" t="s">
        <v>47</v>
      </c>
      <c r="D49" s="32" t="s">
        <v>48</v>
      </c>
      <c r="E49" s="33">
        <v>20000</v>
      </c>
      <c r="F49" s="120"/>
      <c r="G49" s="56"/>
      <c r="H49" s="25"/>
      <c r="I49" s="7"/>
      <c r="J49" s="7"/>
    </row>
    <row r="50" spans="1:10" ht="13.5" customHeight="1">
      <c r="A50" s="55"/>
      <c r="B50" s="31"/>
      <c r="C50" s="31" t="s">
        <v>49</v>
      </c>
      <c r="D50" s="32" t="s">
        <v>50</v>
      </c>
      <c r="E50" s="33">
        <v>15000</v>
      </c>
      <c r="F50" s="120"/>
      <c r="G50" s="56"/>
      <c r="H50" s="25"/>
      <c r="I50" s="7"/>
      <c r="J50" s="7"/>
    </row>
    <row r="51" spans="1:10" ht="12.75" customHeight="1">
      <c r="A51" s="55"/>
      <c r="B51" s="31"/>
      <c r="C51" s="31" t="s">
        <v>33</v>
      </c>
      <c r="D51" s="32" t="s">
        <v>51</v>
      </c>
      <c r="E51" s="33">
        <v>30000</v>
      </c>
      <c r="F51" s="120"/>
      <c r="G51" s="56"/>
      <c r="H51" s="25"/>
      <c r="I51" s="7"/>
      <c r="J51" s="7"/>
    </row>
    <row r="52" spans="1:10" ht="25.5" customHeight="1">
      <c r="A52" s="55"/>
      <c r="B52" s="31"/>
      <c r="C52" s="31" t="s">
        <v>28</v>
      </c>
      <c r="D52" s="32" t="s">
        <v>52</v>
      </c>
      <c r="E52" s="33">
        <v>5000</v>
      </c>
      <c r="F52" s="120"/>
      <c r="G52" s="56"/>
      <c r="H52" s="25"/>
      <c r="I52" s="7"/>
      <c r="J52" s="7"/>
    </row>
    <row r="53" spans="1:10" ht="11.25" customHeight="1">
      <c r="A53" s="55"/>
      <c r="B53" s="31"/>
      <c r="C53" s="31"/>
      <c r="D53" s="32"/>
      <c r="E53" s="33"/>
      <c r="F53" s="120"/>
      <c r="G53" s="56"/>
      <c r="H53" s="25"/>
      <c r="I53" s="7"/>
      <c r="J53" s="7"/>
    </row>
    <row r="54" spans="1:10" ht="28.5" customHeight="1">
      <c r="A54" s="55"/>
      <c r="B54" s="31">
        <v>75618</v>
      </c>
      <c r="C54" s="31"/>
      <c r="D54" s="32" t="s">
        <v>53</v>
      </c>
      <c r="E54" s="33">
        <f>SUM(E55:E55)</f>
        <v>60000</v>
      </c>
      <c r="F54" s="120"/>
      <c r="G54" s="56"/>
      <c r="H54" s="25"/>
      <c r="I54" s="7"/>
      <c r="J54" s="7"/>
    </row>
    <row r="55" spans="1:10" ht="14.25" customHeight="1">
      <c r="A55" s="55"/>
      <c r="B55" s="31"/>
      <c r="C55" s="31" t="s">
        <v>54</v>
      </c>
      <c r="D55" s="32" t="s">
        <v>55</v>
      </c>
      <c r="E55" s="33">
        <v>60000</v>
      </c>
      <c r="F55" s="120"/>
      <c r="G55" s="56"/>
      <c r="H55" s="25"/>
      <c r="I55" s="7"/>
      <c r="J55" s="7"/>
    </row>
    <row r="56" spans="1:10" ht="14.25" customHeight="1">
      <c r="A56" s="55"/>
      <c r="B56" s="31"/>
      <c r="C56" s="31"/>
      <c r="D56" s="32"/>
      <c r="E56" s="33"/>
      <c r="F56" s="120"/>
      <c r="G56" s="56"/>
      <c r="H56" s="25"/>
      <c r="I56" s="7"/>
      <c r="J56" s="7"/>
    </row>
    <row r="57" spans="1:10" ht="12.75">
      <c r="A57" s="55"/>
      <c r="B57" s="31">
        <v>75619</v>
      </c>
      <c r="C57" s="31"/>
      <c r="D57" s="32" t="s">
        <v>56</v>
      </c>
      <c r="E57" s="33">
        <v>5000</v>
      </c>
      <c r="F57" s="120"/>
      <c r="G57" s="56"/>
      <c r="H57" s="25"/>
      <c r="I57" s="7"/>
      <c r="J57" s="7"/>
    </row>
    <row r="58" spans="1:10" ht="12.75">
      <c r="A58" s="55"/>
      <c r="B58" s="31"/>
      <c r="C58" s="31" t="s">
        <v>57</v>
      </c>
      <c r="D58" s="32" t="s">
        <v>58</v>
      </c>
      <c r="E58" s="33">
        <v>5000</v>
      </c>
      <c r="F58" s="120"/>
      <c r="G58" s="56"/>
      <c r="H58" s="25"/>
      <c r="I58" s="7"/>
      <c r="J58" s="7"/>
    </row>
    <row r="59" spans="1:10" ht="12.75">
      <c r="A59" s="55"/>
      <c r="B59" s="31"/>
      <c r="C59" s="31"/>
      <c r="D59" s="32"/>
      <c r="E59" s="33"/>
      <c r="F59" s="120"/>
      <c r="G59" s="56"/>
      <c r="H59" s="25"/>
      <c r="I59" s="7"/>
      <c r="J59" s="7"/>
    </row>
    <row r="60" spans="1:10" ht="26.25" customHeight="1">
      <c r="A60" s="55"/>
      <c r="B60" s="31">
        <v>75621</v>
      </c>
      <c r="C60" s="31"/>
      <c r="D60" s="32" t="s">
        <v>59</v>
      </c>
      <c r="E60" s="33">
        <f>SUM(E61:E62)</f>
        <v>1531088</v>
      </c>
      <c r="F60" s="120"/>
      <c r="G60" s="56"/>
      <c r="H60" s="25"/>
      <c r="I60" s="7"/>
      <c r="J60" s="7"/>
    </row>
    <row r="61" spans="1:10" ht="13.5" customHeight="1">
      <c r="A61" s="55"/>
      <c r="B61" s="31"/>
      <c r="C61" s="31" t="s">
        <v>60</v>
      </c>
      <c r="D61" s="32" t="s">
        <v>61</v>
      </c>
      <c r="E61" s="33">
        <v>1528088</v>
      </c>
      <c r="F61" s="120"/>
      <c r="G61" s="56"/>
      <c r="H61" s="25"/>
      <c r="I61" s="7"/>
      <c r="J61" s="7"/>
    </row>
    <row r="62" spans="1:10" ht="14.25" customHeight="1">
      <c r="A62" s="55"/>
      <c r="B62" s="31"/>
      <c r="C62" s="31" t="s">
        <v>62</v>
      </c>
      <c r="D62" s="32" t="s">
        <v>63</v>
      </c>
      <c r="E62" s="33">
        <v>3000</v>
      </c>
      <c r="F62" s="120"/>
      <c r="G62" s="56"/>
      <c r="H62" s="25"/>
      <c r="I62" s="7"/>
      <c r="J62" s="7"/>
    </row>
    <row r="63" spans="1:10" ht="12.75" customHeight="1" thickBot="1">
      <c r="A63" s="63"/>
      <c r="B63" s="72"/>
      <c r="C63" s="72"/>
      <c r="D63" s="85"/>
      <c r="E63" s="65"/>
      <c r="F63" s="121"/>
      <c r="G63" s="86"/>
      <c r="H63" s="25"/>
      <c r="I63" s="7"/>
      <c r="J63" s="7"/>
    </row>
    <row r="64" spans="1:10" ht="13.5" thickBot="1">
      <c r="A64" s="80">
        <v>758</v>
      </c>
      <c r="B64" s="92"/>
      <c r="C64" s="92"/>
      <c r="D64" s="96" t="s">
        <v>64</v>
      </c>
      <c r="E64" s="93">
        <f>(E66+E69+E72+E75)</f>
        <v>1892423</v>
      </c>
      <c r="F64" s="117"/>
      <c r="G64" s="94"/>
      <c r="H64" s="28"/>
      <c r="I64" s="6"/>
      <c r="J64" s="6"/>
    </row>
    <row r="65" spans="1:10" ht="12.75">
      <c r="A65" s="87"/>
      <c r="B65" s="88"/>
      <c r="C65" s="88"/>
      <c r="D65" s="95"/>
      <c r="E65" s="90"/>
      <c r="F65" s="122"/>
      <c r="G65" s="91"/>
      <c r="H65" s="28"/>
      <c r="I65" s="6"/>
      <c r="J65" s="6"/>
    </row>
    <row r="66" spans="1:10" ht="24.75" customHeight="1">
      <c r="A66" s="55"/>
      <c r="B66" s="31">
        <v>75801</v>
      </c>
      <c r="C66" s="31"/>
      <c r="D66" s="32" t="s">
        <v>65</v>
      </c>
      <c r="E66" s="33">
        <f>SUM(E67)</f>
        <v>1726269</v>
      </c>
      <c r="F66" s="120"/>
      <c r="G66" s="56"/>
      <c r="H66" s="25"/>
      <c r="I66" s="7"/>
      <c r="J66" s="7"/>
    </row>
    <row r="67" spans="1:10" ht="13.5" customHeight="1">
      <c r="A67" s="55"/>
      <c r="B67" s="31"/>
      <c r="C67" s="31">
        <v>292</v>
      </c>
      <c r="D67" s="32" t="s">
        <v>66</v>
      </c>
      <c r="E67" s="33">
        <v>1726269</v>
      </c>
      <c r="F67" s="120"/>
      <c r="G67" s="56"/>
      <c r="H67" s="25"/>
      <c r="I67" s="7"/>
      <c r="J67" s="7"/>
    </row>
    <row r="68" spans="1:10" ht="13.5" customHeight="1">
      <c r="A68" s="55"/>
      <c r="B68" s="31"/>
      <c r="C68" s="31"/>
      <c r="D68" s="32"/>
      <c r="E68" s="33"/>
      <c r="F68" s="120"/>
      <c r="G68" s="56"/>
      <c r="H68" s="25"/>
      <c r="I68" s="7"/>
      <c r="J68" s="7"/>
    </row>
    <row r="69" spans="1:10" ht="15" customHeight="1">
      <c r="A69" s="55"/>
      <c r="B69" s="31">
        <v>75802</v>
      </c>
      <c r="C69" s="31"/>
      <c r="D69" s="32" t="s">
        <v>67</v>
      </c>
      <c r="E69" s="33">
        <v>3013</v>
      </c>
      <c r="F69" s="120"/>
      <c r="G69" s="56"/>
      <c r="H69" s="25"/>
      <c r="I69" s="7"/>
      <c r="J69" s="7"/>
    </row>
    <row r="70" spans="1:10" ht="13.5" customHeight="1">
      <c r="A70" s="55"/>
      <c r="B70" s="31"/>
      <c r="C70" s="31">
        <v>292</v>
      </c>
      <c r="D70" s="32" t="s">
        <v>66</v>
      </c>
      <c r="E70" s="33">
        <v>3013</v>
      </c>
      <c r="F70" s="120"/>
      <c r="G70" s="56"/>
      <c r="H70" s="25"/>
      <c r="I70" s="7"/>
      <c r="J70" s="7"/>
    </row>
    <row r="71" spans="1:10" ht="13.5" customHeight="1">
      <c r="A71" s="55"/>
      <c r="B71" s="31"/>
      <c r="C71" s="31"/>
      <c r="D71" s="32"/>
      <c r="E71" s="33"/>
      <c r="F71" s="120"/>
      <c r="G71" s="56"/>
      <c r="H71" s="25"/>
      <c r="I71" s="7"/>
      <c r="J71" s="7"/>
    </row>
    <row r="72" spans="1:10" ht="15" customHeight="1">
      <c r="A72" s="55"/>
      <c r="B72" s="31">
        <v>75805</v>
      </c>
      <c r="C72" s="31"/>
      <c r="D72" s="32" t="s">
        <v>68</v>
      </c>
      <c r="E72" s="33">
        <v>162141</v>
      </c>
      <c r="F72" s="120"/>
      <c r="G72" s="56"/>
      <c r="H72" s="25"/>
      <c r="I72" s="7"/>
      <c r="J72" s="7"/>
    </row>
    <row r="73" spans="1:10" ht="14.25" customHeight="1">
      <c r="A73" s="55"/>
      <c r="B73" s="31"/>
      <c r="C73" s="31">
        <v>292</v>
      </c>
      <c r="D73" s="32" t="s">
        <v>66</v>
      </c>
      <c r="E73" s="33">
        <v>162141</v>
      </c>
      <c r="F73" s="120"/>
      <c r="G73" s="56"/>
      <c r="H73" s="25"/>
      <c r="I73" s="7"/>
      <c r="J73" s="7"/>
    </row>
    <row r="74" spans="1:10" ht="14.25" customHeight="1">
      <c r="A74" s="55"/>
      <c r="B74" s="31"/>
      <c r="C74" s="31"/>
      <c r="D74" s="32"/>
      <c r="E74" s="33"/>
      <c r="F74" s="120"/>
      <c r="G74" s="56"/>
      <c r="H74" s="25"/>
      <c r="I74" s="7"/>
      <c r="J74" s="7"/>
    </row>
    <row r="75" spans="1:10" ht="15" customHeight="1">
      <c r="A75" s="55"/>
      <c r="B75" s="31">
        <v>75814</v>
      </c>
      <c r="C75" s="31"/>
      <c r="D75" s="32" t="s">
        <v>69</v>
      </c>
      <c r="E75" s="33">
        <f>SUM(E76)</f>
        <v>1000</v>
      </c>
      <c r="F75" s="120"/>
      <c r="G75" s="56"/>
      <c r="H75" s="25"/>
      <c r="I75" s="7"/>
      <c r="J75" s="7"/>
    </row>
    <row r="76" spans="1:10" ht="13.5" customHeight="1">
      <c r="A76" s="55"/>
      <c r="B76" s="31"/>
      <c r="C76" s="31" t="s">
        <v>70</v>
      </c>
      <c r="D76" s="32" t="s">
        <v>71</v>
      </c>
      <c r="E76" s="33">
        <v>1000</v>
      </c>
      <c r="F76" s="120"/>
      <c r="G76" s="56"/>
      <c r="H76" s="25"/>
      <c r="I76" s="7"/>
      <c r="J76" s="7"/>
    </row>
    <row r="77" spans="1:10" ht="12.75" customHeight="1" thickBot="1">
      <c r="A77" s="63"/>
      <c r="B77" s="72"/>
      <c r="C77" s="72"/>
      <c r="D77" s="85"/>
      <c r="E77" s="65"/>
      <c r="F77" s="121"/>
      <c r="G77" s="86"/>
      <c r="H77" s="25"/>
      <c r="I77" s="7"/>
      <c r="J77" s="7"/>
    </row>
    <row r="78" spans="1:10" ht="12.75" customHeight="1" thickBot="1">
      <c r="A78" s="80">
        <v>801</v>
      </c>
      <c r="B78" s="92"/>
      <c r="C78" s="92"/>
      <c r="D78" s="96" t="s">
        <v>72</v>
      </c>
      <c r="E78" s="93">
        <v>117593</v>
      </c>
      <c r="F78" s="117"/>
      <c r="G78" s="84"/>
      <c r="H78" s="25"/>
      <c r="I78" s="7"/>
      <c r="J78" s="7"/>
    </row>
    <row r="79" spans="1:10" ht="12.75" customHeight="1">
      <c r="A79" s="87"/>
      <c r="B79" s="88"/>
      <c r="C79" s="88"/>
      <c r="D79" s="95"/>
      <c r="E79" s="90"/>
      <c r="F79" s="122"/>
      <c r="G79" s="79"/>
      <c r="H79" s="25"/>
      <c r="I79" s="7"/>
      <c r="J79" s="7"/>
    </row>
    <row r="80" spans="1:10" ht="14.25" customHeight="1">
      <c r="A80" s="55"/>
      <c r="B80" s="31">
        <v>80195</v>
      </c>
      <c r="C80" s="31"/>
      <c r="D80" s="32" t="s">
        <v>73</v>
      </c>
      <c r="E80" s="33">
        <v>117593</v>
      </c>
      <c r="F80" s="120"/>
      <c r="G80" s="56"/>
      <c r="H80" s="25"/>
      <c r="I80" s="7"/>
      <c r="J80" s="7"/>
    </row>
    <row r="81" spans="1:10" ht="12.75" customHeight="1">
      <c r="A81" s="55"/>
      <c r="B81" s="31"/>
      <c r="C81" s="31">
        <v>629</v>
      </c>
      <c r="D81" s="32" t="s">
        <v>74</v>
      </c>
      <c r="E81" s="33">
        <v>117593</v>
      </c>
      <c r="F81" s="120"/>
      <c r="G81" s="56"/>
      <c r="H81" s="25"/>
      <c r="I81" s="7"/>
      <c r="J81" s="7"/>
    </row>
    <row r="82" spans="1:10" ht="12.75" customHeight="1" thickBot="1">
      <c r="A82" s="63"/>
      <c r="B82" s="72"/>
      <c r="C82" s="72"/>
      <c r="D82" s="85"/>
      <c r="E82" s="65"/>
      <c r="F82" s="121"/>
      <c r="G82" s="86"/>
      <c r="H82" s="25"/>
      <c r="I82" s="7"/>
      <c r="J82" s="7"/>
    </row>
    <row r="83" spans="1:10" ht="13.5" thickBot="1">
      <c r="A83" s="80">
        <v>851</v>
      </c>
      <c r="B83" s="92"/>
      <c r="C83" s="92"/>
      <c r="D83" s="96" t="s">
        <v>75</v>
      </c>
      <c r="E83" s="93">
        <v>85000</v>
      </c>
      <c r="F83" s="117"/>
      <c r="G83" s="94"/>
      <c r="H83" s="28"/>
      <c r="I83" s="6"/>
      <c r="J83" s="6"/>
    </row>
    <row r="84" spans="1:10" ht="12.75">
      <c r="A84" s="87"/>
      <c r="B84" s="88"/>
      <c r="C84" s="88"/>
      <c r="D84" s="95"/>
      <c r="E84" s="90"/>
      <c r="F84" s="122"/>
      <c r="G84" s="91"/>
      <c r="H84" s="28"/>
      <c r="I84" s="6"/>
      <c r="J84" s="6"/>
    </row>
    <row r="85" spans="1:10" ht="12.75">
      <c r="A85" s="55"/>
      <c r="B85" s="31">
        <v>85154</v>
      </c>
      <c r="C85" s="31"/>
      <c r="D85" s="32" t="s">
        <v>76</v>
      </c>
      <c r="E85" s="33">
        <v>85000</v>
      </c>
      <c r="F85" s="120"/>
      <c r="G85" s="56"/>
      <c r="H85" s="25"/>
      <c r="I85" s="7"/>
      <c r="J85" s="7"/>
    </row>
    <row r="86" spans="1:10" ht="25.5">
      <c r="A86" s="55"/>
      <c r="B86" s="31"/>
      <c r="C86" s="31" t="s">
        <v>77</v>
      </c>
      <c r="D86" s="32" t="s">
        <v>78</v>
      </c>
      <c r="E86" s="33">
        <v>85000</v>
      </c>
      <c r="F86" s="120"/>
      <c r="G86" s="56"/>
      <c r="H86" s="25"/>
      <c r="I86" s="7"/>
      <c r="J86" s="7"/>
    </row>
    <row r="87" spans="1:10" ht="13.5" thickBot="1">
      <c r="A87" s="63"/>
      <c r="B87" s="72"/>
      <c r="C87" s="72"/>
      <c r="D87" s="85"/>
      <c r="E87" s="65"/>
      <c r="F87" s="121"/>
      <c r="G87" s="86"/>
      <c r="H87" s="25"/>
      <c r="I87" s="7"/>
      <c r="J87" s="7"/>
    </row>
    <row r="88" spans="1:10" ht="13.5" thickBot="1">
      <c r="A88" s="80">
        <v>853</v>
      </c>
      <c r="B88" s="92"/>
      <c r="C88" s="92"/>
      <c r="D88" s="96" t="s">
        <v>79</v>
      </c>
      <c r="E88" s="93">
        <f>(E90+E93+E96+E99+E102)</f>
        <v>502670</v>
      </c>
      <c r="F88" s="117"/>
      <c r="G88" s="94"/>
      <c r="H88" s="28"/>
      <c r="I88" s="6"/>
      <c r="J88" s="6"/>
    </row>
    <row r="89" spans="1:10" ht="12.75">
      <c r="A89" s="87"/>
      <c r="B89" s="88"/>
      <c r="C89" s="88"/>
      <c r="D89" s="95"/>
      <c r="E89" s="90"/>
      <c r="F89" s="122"/>
      <c r="G89" s="91"/>
      <c r="H89" s="28"/>
      <c r="I89" s="6"/>
      <c r="J89" s="6"/>
    </row>
    <row r="90" spans="1:10" ht="26.25" customHeight="1">
      <c r="A90" s="53"/>
      <c r="B90" s="31">
        <v>85313</v>
      </c>
      <c r="C90" s="31"/>
      <c r="D90" s="32" t="s">
        <v>80</v>
      </c>
      <c r="E90" s="33">
        <f>SUM(E91)</f>
        <v>18920</v>
      </c>
      <c r="F90" s="120"/>
      <c r="G90" s="54"/>
      <c r="H90" s="28"/>
      <c r="I90" s="6"/>
      <c r="J90" s="6"/>
    </row>
    <row r="91" spans="1:10" ht="39.75" customHeight="1">
      <c r="A91" s="53"/>
      <c r="B91" s="29"/>
      <c r="C91" s="31">
        <v>201</v>
      </c>
      <c r="D91" s="32" t="s">
        <v>20</v>
      </c>
      <c r="E91" s="33">
        <v>18920</v>
      </c>
      <c r="F91" s="120"/>
      <c r="G91" s="54"/>
      <c r="H91" s="28"/>
      <c r="I91" s="6"/>
      <c r="J91" s="6"/>
    </row>
    <row r="92" spans="1:10" ht="12.75" customHeight="1">
      <c r="A92" s="53"/>
      <c r="B92" s="29"/>
      <c r="C92" s="31"/>
      <c r="D92" s="32"/>
      <c r="E92" s="33"/>
      <c r="F92" s="120"/>
      <c r="G92" s="54"/>
      <c r="H92" s="28"/>
      <c r="I92" s="6"/>
      <c r="J92" s="6"/>
    </row>
    <row r="93" spans="1:10" ht="25.5" customHeight="1">
      <c r="A93" s="55"/>
      <c r="B93" s="31">
        <v>85314</v>
      </c>
      <c r="C93" s="31"/>
      <c r="D93" s="32" t="s">
        <v>81</v>
      </c>
      <c r="E93" s="36">
        <f>SUM(E94)</f>
        <v>321400</v>
      </c>
      <c r="F93" s="127"/>
      <c r="G93" s="56"/>
      <c r="H93" s="25"/>
      <c r="I93" s="7"/>
      <c r="J93" s="7"/>
    </row>
    <row r="94" spans="1:10" ht="41.25" customHeight="1">
      <c r="A94" s="55"/>
      <c r="B94" s="31"/>
      <c r="C94" s="31">
        <v>201</v>
      </c>
      <c r="D94" s="32" t="s">
        <v>20</v>
      </c>
      <c r="E94" s="33">
        <v>321400</v>
      </c>
      <c r="F94" s="120"/>
      <c r="G94" s="56"/>
      <c r="H94" s="25"/>
      <c r="I94" s="7"/>
      <c r="J94" s="7"/>
    </row>
    <row r="95" spans="1:10" ht="12.75" customHeight="1">
      <c r="A95" s="55"/>
      <c r="B95" s="31"/>
      <c r="C95" s="31"/>
      <c r="D95" s="32"/>
      <c r="E95" s="33"/>
      <c r="F95" s="120"/>
      <c r="G95" s="56"/>
      <c r="H95" s="25"/>
      <c r="I95" s="7"/>
      <c r="J95" s="7"/>
    </row>
    <row r="96" spans="1:10" ht="12.75">
      <c r="A96" s="55"/>
      <c r="B96" s="31">
        <v>85315</v>
      </c>
      <c r="C96" s="31"/>
      <c r="D96" s="32" t="s">
        <v>82</v>
      </c>
      <c r="E96" s="33">
        <v>50000</v>
      </c>
      <c r="F96" s="120"/>
      <c r="G96" s="56"/>
      <c r="H96" s="25"/>
      <c r="I96" s="7"/>
      <c r="J96" s="7"/>
    </row>
    <row r="97" spans="1:10" ht="27.75" customHeight="1">
      <c r="A97" s="55"/>
      <c r="B97" s="31"/>
      <c r="C97" s="31">
        <v>203</v>
      </c>
      <c r="D97" s="32" t="s">
        <v>83</v>
      </c>
      <c r="E97" s="33">
        <v>50000</v>
      </c>
      <c r="F97" s="120"/>
      <c r="G97" s="56"/>
      <c r="H97" s="25"/>
      <c r="I97" s="7"/>
      <c r="J97" s="7"/>
    </row>
    <row r="98" spans="1:10" ht="13.5" customHeight="1">
      <c r="A98" s="55"/>
      <c r="B98" s="31"/>
      <c r="C98" s="31"/>
      <c r="D98" s="32"/>
      <c r="E98" s="33"/>
      <c r="F98" s="120"/>
      <c r="G98" s="56"/>
      <c r="H98" s="25"/>
      <c r="I98" s="7"/>
      <c r="J98" s="7"/>
    </row>
    <row r="99" spans="1:10" ht="15.75" customHeight="1">
      <c r="A99" s="55"/>
      <c r="B99" s="31">
        <v>85316</v>
      </c>
      <c r="C99" s="31"/>
      <c r="D99" s="32" t="s">
        <v>84</v>
      </c>
      <c r="E99" s="33">
        <f>SUM(E100)</f>
        <v>45000</v>
      </c>
      <c r="F99" s="120"/>
      <c r="G99" s="56"/>
      <c r="H99" s="25"/>
      <c r="I99" s="7"/>
      <c r="J99" s="7"/>
    </row>
    <row r="100" spans="1:10" ht="39" customHeight="1">
      <c r="A100" s="55"/>
      <c r="B100" s="31"/>
      <c r="C100" s="31">
        <v>201</v>
      </c>
      <c r="D100" s="32" t="s">
        <v>20</v>
      </c>
      <c r="E100" s="33">
        <v>45000</v>
      </c>
      <c r="F100" s="120"/>
      <c r="G100" s="56"/>
      <c r="H100" s="25"/>
      <c r="I100" s="7"/>
      <c r="J100" s="7"/>
    </row>
    <row r="101" spans="1:10" ht="13.5" customHeight="1">
      <c r="A101" s="55"/>
      <c r="B101" s="31"/>
      <c r="C101" s="31"/>
      <c r="D101" s="32"/>
      <c r="E101" s="33"/>
      <c r="F101" s="120"/>
      <c r="G101" s="56"/>
      <c r="H101" s="25"/>
      <c r="I101" s="7"/>
      <c r="J101" s="7"/>
    </row>
    <row r="102" spans="1:10" ht="12.75">
      <c r="A102" s="55"/>
      <c r="B102" s="31">
        <v>85319</v>
      </c>
      <c r="C102" s="31"/>
      <c r="D102" s="32" t="s">
        <v>85</v>
      </c>
      <c r="E102" s="33">
        <v>67350</v>
      </c>
      <c r="F102" s="120"/>
      <c r="G102" s="56"/>
      <c r="H102" s="25"/>
      <c r="I102" s="7"/>
      <c r="J102" s="7"/>
    </row>
    <row r="103" spans="1:10" ht="39.75" customHeight="1">
      <c r="A103" s="55"/>
      <c r="B103" s="31"/>
      <c r="C103" s="31">
        <v>201</v>
      </c>
      <c r="D103" s="32" t="s">
        <v>20</v>
      </c>
      <c r="E103" s="33">
        <v>67350</v>
      </c>
      <c r="F103" s="120"/>
      <c r="G103" s="56"/>
      <c r="H103" s="25"/>
      <c r="I103" s="7"/>
      <c r="J103" s="7"/>
    </row>
    <row r="104" spans="1:10" ht="12.75" customHeight="1" thickBot="1">
      <c r="A104" s="63"/>
      <c r="B104" s="72"/>
      <c r="C104" s="72"/>
      <c r="D104" s="85"/>
      <c r="E104" s="65"/>
      <c r="F104" s="121"/>
      <c r="G104" s="86"/>
      <c r="H104" s="25"/>
      <c r="I104" s="7"/>
      <c r="J104" s="7"/>
    </row>
    <row r="105" spans="1:10" ht="26.25" thickBot="1">
      <c r="A105" s="80">
        <v>900</v>
      </c>
      <c r="B105" s="92"/>
      <c r="C105" s="92"/>
      <c r="D105" s="82" t="s">
        <v>86</v>
      </c>
      <c r="E105" s="93">
        <f>(E107+E110+E116)</f>
        <v>395200</v>
      </c>
      <c r="F105" s="117"/>
      <c r="G105" s="94"/>
      <c r="H105" s="28"/>
      <c r="I105" s="6"/>
      <c r="J105" s="6"/>
    </row>
    <row r="106" spans="1:10" ht="12.75">
      <c r="A106" s="87"/>
      <c r="B106" s="88"/>
      <c r="C106" s="88"/>
      <c r="D106" s="89"/>
      <c r="E106" s="90"/>
      <c r="F106" s="122"/>
      <c r="G106" s="91"/>
      <c r="H106" s="28"/>
      <c r="I106" s="6"/>
      <c r="J106" s="6"/>
    </row>
    <row r="107" spans="1:10" ht="12.75">
      <c r="A107" s="55"/>
      <c r="B107" s="31">
        <v>90003</v>
      </c>
      <c r="C107" s="31"/>
      <c r="D107" s="37" t="s">
        <v>87</v>
      </c>
      <c r="E107" s="33">
        <v>140000</v>
      </c>
      <c r="F107" s="120"/>
      <c r="G107" s="56"/>
      <c r="H107" s="25"/>
      <c r="I107" s="7"/>
      <c r="J107" s="7"/>
    </row>
    <row r="108" spans="1:10" ht="12.75">
      <c r="A108" s="55"/>
      <c r="B108" s="31"/>
      <c r="C108" s="31" t="s">
        <v>88</v>
      </c>
      <c r="D108" s="37" t="s">
        <v>89</v>
      </c>
      <c r="E108" s="33">
        <v>140000</v>
      </c>
      <c r="F108" s="120"/>
      <c r="G108" s="56"/>
      <c r="H108" s="25"/>
      <c r="I108" s="7"/>
      <c r="J108" s="7"/>
    </row>
    <row r="109" spans="1:10" ht="12.75">
      <c r="A109" s="55"/>
      <c r="B109" s="31"/>
      <c r="C109" s="31"/>
      <c r="D109" s="37"/>
      <c r="E109" s="33"/>
      <c r="F109" s="120"/>
      <c r="G109" s="56"/>
      <c r="H109" s="25"/>
      <c r="I109" s="7"/>
      <c r="J109" s="7"/>
    </row>
    <row r="110" spans="1:10" ht="14.25" customHeight="1">
      <c r="A110" s="55"/>
      <c r="B110" s="31">
        <v>90015</v>
      </c>
      <c r="C110" s="31"/>
      <c r="D110" s="37" t="s">
        <v>90</v>
      </c>
      <c r="E110" s="33">
        <f>SUM(E111:E114)</f>
        <v>155200</v>
      </c>
      <c r="F110" s="120"/>
      <c r="G110" s="56"/>
      <c r="H110" s="25"/>
      <c r="I110" s="7"/>
      <c r="J110" s="7"/>
    </row>
    <row r="111" spans="1:10" ht="40.5" customHeight="1">
      <c r="A111" s="55"/>
      <c r="B111" s="31"/>
      <c r="C111" s="38">
        <v>201</v>
      </c>
      <c r="D111" s="32" t="s">
        <v>20</v>
      </c>
      <c r="E111" s="33">
        <v>55200</v>
      </c>
      <c r="F111" s="120"/>
      <c r="G111" s="56"/>
      <c r="H111" s="25"/>
      <c r="I111" s="7"/>
      <c r="J111" s="7"/>
    </row>
    <row r="112" spans="1:10" ht="13.5" customHeight="1">
      <c r="A112" s="55"/>
      <c r="B112" s="31"/>
      <c r="C112" s="31">
        <v>232</v>
      </c>
      <c r="D112" s="37" t="s">
        <v>91</v>
      </c>
      <c r="E112" s="30"/>
      <c r="F112" s="128"/>
      <c r="G112" s="56"/>
      <c r="H112" s="25"/>
      <c r="I112" s="7"/>
      <c r="J112" s="7"/>
    </row>
    <row r="113" spans="1:10" ht="13.5" customHeight="1">
      <c r="A113" s="55"/>
      <c r="B113" s="31"/>
      <c r="C113" s="31"/>
      <c r="D113" s="39" t="s">
        <v>92</v>
      </c>
      <c r="E113" s="33"/>
      <c r="F113" s="120"/>
      <c r="G113" s="56"/>
      <c r="H113" s="25"/>
      <c r="I113" s="7"/>
      <c r="J113" s="7"/>
    </row>
    <row r="114" spans="1:10" ht="13.5" customHeight="1">
      <c r="A114" s="55"/>
      <c r="B114" s="31"/>
      <c r="C114" s="31"/>
      <c r="D114" s="37" t="s">
        <v>93</v>
      </c>
      <c r="E114" s="33">
        <v>100000</v>
      </c>
      <c r="F114" s="120"/>
      <c r="G114" s="56"/>
      <c r="H114" s="25"/>
      <c r="I114" s="7"/>
      <c r="J114" s="7"/>
    </row>
    <row r="115" spans="1:10" ht="13.5" customHeight="1">
      <c r="A115" s="55"/>
      <c r="B115" s="31"/>
      <c r="C115" s="31"/>
      <c r="D115" s="37"/>
      <c r="E115" s="33"/>
      <c r="F115" s="120"/>
      <c r="G115" s="56"/>
      <c r="H115" s="25"/>
      <c r="I115" s="7"/>
      <c r="J115" s="7"/>
    </row>
    <row r="116" spans="1:8" ht="12.75">
      <c r="A116" s="55"/>
      <c r="B116" s="31">
        <v>90095</v>
      </c>
      <c r="C116" s="31"/>
      <c r="D116" s="31" t="s">
        <v>73</v>
      </c>
      <c r="E116" s="33">
        <v>100000</v>
      </c>
      <c r="F116" s="120"/>
      <c r="G116" s="59"/>
      <c r="H116" s="24"/>
    </row>
    <row r="117" spans="1:8" ht="15" customHeight="1">
      <c r="A117" s="55"/>
      <c r="B117" s="31"/>
      <c r="C117" s="31" t="s">
        <v>70</v>
      </c>
      <c r="D117" s="37" t="s">
        <v>71</v>
      </c>
      <c r="E117" s="33">
        <v>100000</v>
      </c>
      <c r="F117" s="120"/>
      <c r="G117" s="59"/>
      <c r="H117" s="24"/>
    </row>
    <row r="118" spans="1:8" ht="11.25" customHeight="1" thickBot="1">
      <c r="A118" s="63"/>
      <c r="B118" s="72"/>
      <c r="C118" s="72"/>
      <c r="D118" s="73"/>
      <c r="E118" s="65"/>
      <c r="F118" s="121"/>
      <c r="G118" s="74"/>
      <c r="H118" s="24"/>
    </row>
    <row r="119" spans="1:10" ht="13.5" customHeight="1" thickBot="1">
      <c r="A119" s="80">
        <v>921</v>
      </c>
      <c r="B119" s="81"/>
      <c r="C119" s="81"/>
      <c r="D119" s="82" t="s">
        <v>94</v>
      </c>
      <c r="E119" s="83">
        <v>12500</v>
      </c>
      <c r="F119" s="123"/>
      <c r="G119" s="84"/>
      <c r="H119" s="25"/>
      <c r="I119" s="7"/>
      <c r="J119" s="7"/>
    </row>
    <row r="120" spans="1:10" ht="13.5" customHeight="1">
      <c r="A120" s="75"/>
      <c r="B120" s="76">
        <v>92195</v>
      </c>
      <c r="C120" s="76"/>
      <c r="D120" s="77" t="s">
        <v>95</v>
      </c>
      <c r="E120" s="78">
        <v>12500</v>
      </c>
      <c r="F120" s="129"/>
      <c r="G120" s="79"/>
      <c r="H120" s="25"/>
      <c r="I120" s="7"/>
      <c r="J120" s="7"/>
    </row>
    <row r="121" spans="1:10" ht="13.5" customHeight="1">
      <c r="A121" s="55"/>
      <c r="B121" s="31"/>
      <c r="C121" s="31" t="s">
        <v>70</v>
      </c>
      <c r="D121" s="37" t="s">
        <v>71</v>
      </c>
      <c r="E121" s="35">
        <v>12500</v>
      </c>
      <c r="F121" s="125"/>
      <c r="G121" s="56"/>
      <c r="H121" s="25"/>
      <c r="I121" s="7"/>
      <c r="J121" s="7"/>
    </row>
    <row r="122" spans="1:10" ht="13.5" customHeight="1">
      <c r="A122" s="55"/>
      <c r="B122" s="31"/>
      <c r="C122" s="31"/>
      <c r="D122" s="37"/>
      <c r="E122" s="35"/>
      <c r="F122" s="125"/>
      <c r="G122" s="56"/>
      <c r="H122" s="25"/>
      <c r="I122" s="7"/>
      <c r="J122" s="7"/>
    </row>
    <row r="123" spans="1:10" ht="16.5">
      <c r="A123" s="60" t="s">
        <v>96</v>
      </c>
      <c r="B123" s="41" t="s">
        <v>97</v>
      </c>
      <c r="C123" s="41"/>
      <c r="D123" s="42"/>
      <c r="E123" s="43">
        <f>(E119+E105+E88+E83+E78+E64+E31+E26+E18+E12)</f>
        <v>14537971</v>
      </c>
      <c r="F123" s="130"/>
      <c r="G123" s="57"/>
      <c r="H123" s="10"/>
      <c r="I123" s="10"/>
      <c r="J123" s="10"/>
    </row>
    <row r="124" spans="1:10" ht="0.75" customHeight="1">
      <c r="A124" s="60"/>
      <c r="B124" s="41"/>
      <c r="C124" s="41"/>
      <c r="D124" s="44"/>
      <c r="E124" s="45"/>
      <c r="F124" s="131"/>
      <c r="G124" s="57"/>
      <c r="H124" s="10"/>
      <c r="I124" s="10"/>
      <c r="J124" s="10"/>
    </row>
    <row r="125" spans="1:10" ht="14.25" customHeight="1">
      <c r="A125" s="61"/>
      <c r="B125" s="40"/>
      <c r="C125" s="40"/>
      <c r="D125" s="46" t="s">
        <v>98</v>
      </c>
      <c r="E125" s="47"/>
      <c r="F125" s="132"/>
      <c r="G125" s="62"/>
      <c r="H125" s="134"/>
      <c r="I125" s="4"/>
      <c r="J125" s="4"/>
    </row>
    <row r="126" spans="1:10" ht="17.25" thickBot="1">
      <c r="A126" s="60"/>
      <c r="B126" s="40"/>
      <c r="C126" s="40"/>
      <c r="D126" s="46" t="s">
        <v>99</v>
      </c>
      <c r="E126" s="47">
        <v>500000</v>
      </c>
      <c r="F126" s="132"/>
      <c r="G126" s="62"/>
      <c r="H126" s="134"/>
      <c r="I126" s="4"/>
      <c r="J126" s="4"/>
    </row>
    <row r="127" spans="1:10" ht="6.75" customHeight="1" hidden="1">
      <c r="A127" s="63"/>
      <c r="B127" s="64"/>
      <c r="C127" s="64"/>
      <c r="D127" s="64"/>
      <c r="E127" s="65"/>
      <c r="F127" s="121"/>
      <c r="G127" s="66"/>
      <c r="H127" s="134"/>
      <c r="I127" s="4"/>
      <c r="J127" s="4"/>
    </row>
    <row r="128" spans="1:10" ht="18.75" thickBot="1">
      <c r="A128" s="67"/>
      <c r="B128" s="68"/>
      <c r="C128" s="68"/>
      <c r="D128" s="69" t="s">
        <v>100</v>
      </c>
      <c r="E128" s="70">
        <f>SUM(E123:E126)</f>
        <v>15037971</v>
      </c>
      <c r="F128" s="133"/>
      <c r="G128" s="71"/>
      <c r="H128" s="134"/>
      <c r="I128" s="4"/>
      <c r="J128" s="4"/>
    </row>
    <row r="129" spans="5:10" ht="12.75">
      <c r="E129" s="4"/>
      <c r="F129" s="4"/>
      <c r="G129" s="4"/>
      <c r="H129" s="4"/>
      <c r="I129" s="4"/>
      <c r="J129" s="4"/>
    </row>
    <row r="130" spans="5:10" ht="12.75">
      <c r="E130" s="4"/>
      <c r="F130" s="4"/>
      <c r="G130" s="4"/>
      <c r="H130" s="4"/>
      <c r="I130" s="4"/>
      <c r="J130" s="4"/>
    </row>
    <row r="131" spans="5:10" ht="11.25" customHeight="1">
      <c r="E131" s="4"/>
      <c r="F131" s="4"/>
      <c r="G131" s="4"/>
      <c r="H131" s="4"/>
      <c r="I131" s="4"/>
      <c r="J131" s="4"/>
    </row>
    <row r="132" spans="5:10" ht="12.75">
      <c r="E132" s="4"/>
      <c r="F132" s="4"/>
      <c r="G132" s="4"/>
      <c r="H132" s="4"/>
      <c r="I132" s="4"/>
      <c r="J132" s="4"/>
    </row>
    <row r="133" spans="5:10" ht="12.75">
      <c r="E133" s="4"/>
      <c r="F133" s="4"/>
      <c r="G133" s="4"/>
      <c r="H133" s="4"/>
      <c r="I133" s="4"/>
      <c r="J133" s="4"/>
    </row>
    <row r="134" spans="5:10" ht="12.75">
      <c r="E134" s="4"/>
      <c r="F134" s="4"/>
      <c r="G134" s="4"/>
      <c r="H134" s="4"/>
      <c r="I134" s="4"/>
      <c r="J134" s="4"/>
    </row>
    <row r="135" spans="5:10" ht="12.75">
      <c r="E135" s="4"/>
      <c r="F135" s="4"/>
      <c r="G135" s="4"/>
      <c r="H135" s="4"/>
      <c r="I135" s="4"/>
      <c r="J135" s="4"/>
    </row>
    <row r="136" spans="5:10" ht="12.75">
      <c r="E136" s="4"/>
      <c r="F136" s="4"/>
      <c r="G136" s="4"/>
      <c r="H136" s="4"/>
      <c r="I136" s="4"/>
      <c r="J136" s="4"/>
    </row>
    <row r="137" spans="5:10" ht="12.75">
      <c r="E137" s="4"/>
      <c r="F137" s="4"/>
      <c r="G137" s="4"/>
      <c r="H137" s="4"/>
      <c r="I137" s="4"/>
      <c r="J137" s="4"/>
    </row>
    <row r="138" spans="5:10" ht="12.75">
      <c r="E138" s="4"/>
      <c r="F138" s="4"/>
      <c r="G138" s="4"/>
      <c r="H138" s="4"/>
      <c r="I138" s="4"/>
      <c r="J138" s="4"/>
    </row>
    <row r="139" spans="5:10" ht="12.75">
      <c r="E139" s="4"/>
      <c r="F139" s="4"/>
      <c r="G139" s="4"/>
      <c r="H139" s="4"/>
      <c r="I139" s="4"/>
      <c r="J139" s="4"/>
    </row>
  </sheetData>
  <printOptions/>
  <pageMargins left="0.24" right="0.24" top="0.5799999833106995" bottom="0.6899999976158142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184"/>
  <sheetViews>
    <sheetView tabSelected="1" workbookViewId="0" topLeftCell="A1">
      <selection activeCell="I192" sqref="I186:O192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3" width="4.140625" style="0" customWidth="1"/>
    <col min="4" max="4" width="38.00390625" style="0" customWidth="1"/>
    <col min="5" max="5" width="14.421875" style="0" customWidth="1"/>
    <col min="6" max="6" width="14.8515625" style="0" customWidth="1"/>
    <col min="7" max="7" width="10.57421875" style="0" customWidth="1"/>
  </cols>
  <sheetData>
    <row r="3" spans="4:7" ht="18">
      <c r="D3" s="1" t="s">
        <v>136</v>
      </c>
      <c r="E3" s="1"/>
      <c r="F3" s="15"/>
      <c r="G3" s="23"/>
    </row>
    <row r="4" spans="4:7" ht="18">
      <c r="D4" s="1" t="s">
        <v>137</v>
      </c>
      <c r="E4" s="1"/>
      <c r="F4" s="15"/>
      <c r="G4" s="23"/>
    </row>
    <row r="5" spans="4:7" ht="18">
      <c r="D5" s="1"/>
      <c r="E5" s="1"/>
      <c r="F5" s="15"/>
      <c r="G5" s="23"/>
    </row>
    <row r="6" spans="4:7" ht="18">
      <c r="D6" s="1"/>
      <c r="E6" s="1"/>
      <c r="F6" s="15"/>
      <c r="G6" s="23"/>
    </row>
    <row r="7" spans="1:6" ht="12" customHeight="1" thickBot="1">
      <c r="A7" s="15"/>
      <c r="B7" s="15"/>
      <c r="C7" s="15"/>
      <c r="D7" s="15"/>
      <c r="E7" s="15"/>
      <c r="F7" s="15"/>
    </row>
    <row r="8" spans="1:7" ht="19.5" hidden="1" thickBot="1">
      <c r="A8" s="17"/>
      <c r="B8" s="17"/>
      <c r="C8" s="17"/>
      <c r="D8" s="18"/>
      <c r="E8" s="17"/>
      <c r="F8" s="17"/>
      <c r="G8" s="1"/>
    </row>
    <row r="9" spans="1:7" ht="19.5" hidden="1" thickBot="1">
      <c r="A9" s="17"/>
      <c r="B9" s="17"/>
      <c r="C9" s="17"/>
      <c r="D9" s="18"/>
      <c r="E9" s="19"/>
      <c r="F9" s="19"/>
      <c r="G9" s="2"/>
    </row>
    <row r="10" spans="1:7" ht="18.75" hidden="1" thickBot="1">
      <c r="A10" s="20"/>
      <c r="B10" s="20"/>
      <c r="C10" s="20"/>
      <c r="D10" s="21"/>
      <c r="E10" s="22"/>
      <c r="F10" s="22"/>
      <c r="G10" s="177" t="s">
        <v>125</v>
      </c>
    </row>
    <row r="11" spans="1:7" ht="48.75" thickBot="1">
      <c r="A11" s="183" t="s">
        <v>5</v>
      </c>
      <c r="B11" s="184" t="s">
        <v>6</v>
      </c>
      <c r="C11" s="185" t="s">
        <v>7</v>
      </c>
      <c r="D11" s="186" t="s">
        <v>8</v>
      </c>
      <c r="E11" s="187" t="s">
        <v>9</v>
      </c>
      <c r="F11" s="187" t="s">
        <v>10</v>
      </c>
      <c r="G11" s="188" t="s">
        <v>11</v>
      </c>
    </row>
    <row r="12" spans="1:7" ht="15.75" thickBot="1">
      <c r="A12" s="178"/>
      <c r="B12" s="179"/>
      <c r="C12" s="179"/>
      <c r="D12" s="180"/>
      <c r="E12" s="181"/>
      <c r="F12" s="182"/>
      <c r="G12" s="135"/>
    </row>
    <row r="13" spans="1:7" ht="13.5" thickBot="1">
      <c r="A13" s="80">
        <v>700</v>
      </c>
      <c r="B13" s="92"/>
      <c r="C13" s="92"/>
      <c r="D13" s="96" t="s">
        <v>12</v>
      </c>
      <c r="E13" s="93">
        <f>SUM(E15)</f>
        <v>598476</v>
      </c>
      <c r="F13" s="117">
        <f>SUM(F15)</f>
        <v>459875</v>
      </c>
      <c r="G13" s="143">
        <f>SUM(F13/E13)</f>
        <v>0.7684100949745687</v>
      </c>
    </row>
    <row r="14" spans="1:7" ht="12.75">
      <c r="A14" s="111"/>
      <c r="B14" s="112"/>
      <c r="C14" s="112"/>
      <c r="D14" s="113"/>
      <c r="E14" s="114"/>
      <c r="F14" s="118"/>
      <c r="G14" s="144"/>
    </row>
    <row r="15" spans="1:7" ht="12.75">
      <c r="A15" s="55"/>
      <c r="B15" s="31">
        <v>70005</v>
      </c>
      <c r="C15" s="31"/>
      <c r="D15" s="32" t="s">
        <v>13</v>
      </c>
      <c r="E15" s="33">
        <f>SUM(E16:E20)</f>
        <v>598476</v>
      </c>
      <c r="F15" s="33">
        <f>SUM(F16:F20)</f>
        <v>459875</v>
      </c>
      <c r="G15" s="147">
        <f aca="true" t="shared" si="0" ref="G15:G79">SUM(F15/E15)</f>
        <v>0.7684100949745687</v>
      </c>
    </row>
    <row r="16" spans="1:7" ht="25.5">
      <c r="A16" s="55"/>
      <c r="B16" s="31"/>
      <c r="C16" s="34" t="s">
        <v>14</v>
      </c>
      <c r="D16" s="32" t="s">
        <v>15</v>
      </c>
      <c r="E16" s="33">
        <v>569312</v>
      </c>
      <c r="F16" s="120">
        <v>424760</v>
      </c>
      <c r="G16" s="147">
        <f t="shared" si="0"/>
        <v>0.7460935304367377</v>
      </c>
    </row>
    <row r="17" spans="1:7" ht="25.5">
      <c r="A17" s="55"/>
      <c r="B17" s="31"/>
      <c r="C17" s="31" t="s">
        <v>16</v>
      </c>
      <c r="D17" s="32" t="s">
        <v>135</v>
      </c>
      <c r="E17" s="33">
        <v>14000</v>
      </c>
      <c r="F17" s="120">
        <v>9148</v>
      </c>
      <c r="G17" s="147">
        <f t="shared" si="0"/>
        <v>0.6534285714285715</v>
      </c>
    </row>
    <row r="18" spans="1:7" ht="64.5" customHeight="1">
      <c r="A18" s="63"/>
      <c r="B18" s="72"/>
      <c r="C18" s="72" t="s">
        <v>101</v>
      </c>
      <c r="D18" s="85" t="s">
        <v>102</v>
      </c>
      <c r="E18" s="65">
        <v>6314</v>
      </c>
      <c r="F18" s="121">
        <v>15819</v>
      </c>
      <c r="G18" s="147">
        <f t="shared" si="0"/>
        <v>2.505384859043396</v>
      </c>
    </row>
    <row r="19" spans="1:7" ht="38.25">
      <c r="A19" s="63"/>
      <c r="B19" s="72"/>
      <c r="C19" s="72" t="s">
        <v>103</v>
      </c>
      <c r="D19" s="85" t="s">
        <v>104</v>
      </c>
      <c r="E19" s="65">
        <v>7500</v>
      </c>
      <c r="F19" s="121">
        <v>8800</v>
      </c>
      <c r="G19" s="147">
        <f t="shared" si="0"/>
        <v>1.1733333333333333</v>
      </c>
    </row>
    <row r="20" spans="1:7" ht="12.75">
      <c r="A20" s="63"/>
      <c r="B20" s="72"/>
      <c r="C20" s="72" t="s">
        <v>70</v>
      </c>
      <c r="D20" s="85" t="s">
        <v>71</v>
      </c>
      <c r="E20" s="65">
        <v>1350</v>
      </c>
      <c r="F20" s="121">
        <v>1348</v>
      </c>
      <c r="G20" s="147">
        <f t="shared" si="0"/>
        <v>0.9985185185185185</v>
      </c>
    </row>
    <row r="21" spans="1:7" ht="13.5" thickBot="1">
      <c r="A21" s="63"/>
      <c r="B21" s="72"/>
      <c r="C21" s="72"/>
      <c r="D21" s="85"/>
      <c r="E21" s="65"/>
      <c r="F21" s="121"/>
      <c r="G21" s="148"/>
    </row>
    <row r="22" spans="1:7" ht="13.5" thickBot="1">
      <c r="A22" s="80">
        <v>750</v>
      </c>
      <c r="B22" s="92"/>
      <c r="C22" s="92"/>
      <c r="D22" s="96" t="s">
        <v>18</v>
      </c>
      <c r="E22" s="93">
        <f>SUM(E24+E27+E31)</f>
        <v>92010</v>
      </c>
      <c r="F22" s="117">
        <f>SUM(F24+F27+F31)</f>
        <v>88136</v>
      </c>
      <c r="G22" s="143">
        <f t="shared" si="0"/>
        <v>0.9578958808825128</v>
      </c>
    </row>
    <row r="23" spans="1:7" ht="12.75">
      <c r="A23" s="87"/>
      <c r="B23" s="88"/>
      <c r="C23" s="88"/>
      <c r="D23" s="95"/>
      <c r="E23" s="90"/>
      <c r="F23" s="122"/>
      <c r="G23" s="149"/>
    </row>
    <row r="24" spans="1:7" ht="12.75">
      <c r="A24" s="55"/>
      <c r="B24" s="31">
        <v>75011</v>
      </c>
      <c r="C24" s="31"/>
      <c r="D24" s="32" t="s">
        <v>19</v>
      </c>
      <c r="E24" s="33">
        <f>SUM(E25)</f>
        <v>63310</v>
      </c>
      <c r="F24" s="120">
        <f>SUM(F25)</f>
        <v>63310</v>
      </c>
      <c r="G24" s="147">
        <f t="shared" si="0"/>
        <v>1</v>
      </c>
    </row>
    <row r="25" spans="1:7" ht="52.5" customHeight="1">
      <c r="A25" s="55"/>
      <c r="B25" s="31"/>
      <c r="C25" s="31">
        <v>201</v>
      </c>
      <c r="D25" s="32" t="s">
        <v>20</v>
      </c>
      <c r="E25" s="33">
        <v>63310</v>
      </c>
      <c r="F25" s="120">
        <v>63310</v>
      </c>
      <c r="G25" s="147">
        <f t="shared" si="0"/>
        <v>1</v>
      </c>
    </row>
    <row r="26" spans="1:7" ht="12.75">
      <c r="A26" s="55"/>
      <c r="B26" s="31"/>
      <c r="C26" s="31"/>
      <c r="D26" s="32"/>
      <c r="E26" s="33"/>
      <c r="F26" s="120"/>
      <c r="G26" s="147"/>
    </row>
    <row r="27" spans="1:7" ht="12.75">
      <c r="A27" s="55"/>
      <c r="B27" s="31">
        <v>75023</v>
      </c>
      <c r="C27" s="31"/>
      <c r="D27" s="32" t="s">
        <v>105</v>
      </c>
      <c r="E27" s="33">
        <f>SUM(E28:E29)</f>
        <v>10900</v>
      </c>
      <c r="F27" s="120">
        <f>SUM(F28+F29)</f>
        <v>7050</v>
      </c>
      <c r="G27" s="147">
        <f t="shared" si="0"/>
        <v>0.6467889908256881</v>
      </c>
    </row>
    <row r="28" spans="1:7" ht="12.75">
      <c r="A28" s="55"/>
      <c r="B28" s="31"/>
      <c r="C28" s="31" t="s">
        <v>106</v>
      </c>
      <c r="D28" s="32" t="s">
        <v>107</v>
      </c>
      <c r="E28" s="33">
        <v>1000</v>
      </c>
      <c r="F28" s="120">
        <v>710</v>
      </c>
      <c r="G28" s="147">
        <f t="shared" si="0"/>
        <v>0.71</v>
      </c>
    </row>
    <row r="29" spans="1:7" ht="12.75">
      <c r="A29" s="55"/>
      <c r="B29" s="31"/>
      <c r="C29" s="31" t="s">
        <v>70</v>
      </c>
      <c r="D29" s="32" t="s">
        <v>71</v>
      </c>
      <c r="E29" s="33">
        <v>9900</v>
      </c>
      <c r="F29" s="120">
        <v>6340</v>
      </c>
      <c r="G29" s="147">
        <f t="shared" si="0"/>
        <v>0.6404040404040404</v>
      </c>
    </row>
    <row r="30" spans="1:7" ht="12.75">
      <c r="A30" s="55"/>
      <c r="B30" s="31"/>
      <c r="C30" s="31"/>
      <c r="D30" s="32"/>
      <c r="E30" s="33"/>
      <c r="F30" s="120"/>
      <c r="G30" s="147"/>
    </row>
    <row r="31" spans="1:7" ht="12.75">
      <c r="A31" s="55"/>
      <c r="B31" s="31">
        <v>75056</v>
      </c>
      <c r="C31" s="31"/>
      <c r="D31" s="32" t="s">
        <v>21</v>
      </c>
      <c r="E31" s="33">
        <f>SUM(E32)</f>
        <v>17800</v>
      </c>
      <c r="F31" s="120">
        <f>SUM(F32)</f>
        <v>17776</v>
      </c>
      <c r="G31" s="147">
        <f t="shared" si="0"/>
        <v>0.9986516853932584</v>
      </c>
    </row>
    <row r="32" spans="1:7" ht="52.5" customHeight="1">
      <c r="A32" s="55"/>
      <c r="B32" s="31"/>
      <c r="C32" s="31">
        <v>201</v>
      </c>
      <c r="D32" s="32" t="s">
        <v>20</v>
      </c>
      <c r="E32" s="33">
        <v>17800</v>
      </c>
      <c r="F32" s="120">
        <v>17776</v>
      </c>
      <c r="G32" s="147">
        <f t="shared" si="0"/>
        <v>0.9986516853932584</v>
      </c>
    </row>
    <row r="33" spans="1:7" ht="12.75" hidden="1">
      <c r="A33" s="63"/>
      <c r="B33" s="72"/>
      <c r="C33" s="72"/>
      <c r="D33" s="85"/>
      <c r="E33" s="65"/>
      <c r="F33" s="121"/>
      <c r="G33" s="150" t="e">
        <f t="shared" si="0"/>
        <v>#DIV/0!</v>
      </c>
    </row>
    <row r="34" spans="1:7" ht="14.25" customHeight="1" thickBot="1">
      <c r="A34" s="63"/>
      <c r="B34" s="72"/>
      <c r="C34" s="72"/>
      <c r="D34" s="85"/>
      <c r="E34" s="65"/>
      <c r="F34" s="121"/>
      <c r="G34" s="148"/>
    </row>
    <row r="35" spans="1:7" ht="39" thickBot="1">
      <c r="A35" s="101">
        <v>751</v>
      </c>
      <c r="B35" s="81"/>
      <c r="C35" s="81"/>
      <c r="D35" s="96" t="s">
        <v>22</v>
      </c>
      <c r="E35" s="83">
        <f>SUM(E37+E40)</f>
        <v>21764</v>
      </c>
      <c r="F35" s="123">
        <f>SUM(F37+F40)</f>
        <v>20021</v>
      </c>
      <c r="G35" s="143">
        <f t="shared" si="0"/>
        <v>0.9199136188200698</v>
      </c>
    </row>
    <row r="36" spans="1:7" ht="12.75">
      <c r="A36" s="100"/>
      <c r="B36" s="76"/>
      <c r="C36" s="76"/>
      <c r="D36" s="95"/>
      <c r="E36" s="102"/>
      <c r="F36" s="124"/>
      <c r="G36" s="149"/>
    </row>
    <row r="37" spans="1:7" ht="25.5">
      <c r="A37" s="53"/>
      <c r="B37" s="31">
        <v>75101</v>
      </c>
      <c r="C37" s="31"/>
      <c r="D37" s="32" t="s">
        <v>23</v>
      </c>
      <c r="E37" s="35">
        <f>SUM(E38)</f>
        <v>1029</v>
      </c>
      <c r="F37" s="125">
        <f>SUM(F38)</f>
        <v>1029</v>
      </c>
      <c r="G37" s="147">
        <f t="shared" si="0"/>
        <v>1</v>
      </c>
    </row>
    <row r="38" spans="1:7" ht="52.5" customHeight="1">
      <c r="A38" s="53"/>
      <c r="B38" s="31"/>
      <c r="C38" s="31">
        <v>201</v>
      </c>
      <c r="D38" s="32" t="s">
        <v>20</v>
      </c>
      <c r="E38" s="35">
        <v>1029</v>
      </c>
      <c r="F38" s="125">
        <v>1029</v>
      </c>
      <c r="G38" s="147">
        <f t="shared" si="0"/>
        <v>1</v>
      </c>
    </row>
    <row r="39" spans="1:7" ht="13.5" thickBot="1">
      <c r="A39" s="189"/>
      <c r="B39" s="190"/>
      <c r="C39" s="190"/>
      <c r="D39" s="191"/>
      <c r="E39" s="192"/>
      <c r="F39" s="193"/>
      <c r="G39" s="194"/>
    </row>
    <row r="40" spans="1:7" ht="38.25">
      <c r="A40" s="195"/>
      <c r="B40" s="196">
        <v>75109</v>
      </c>
      <c r="C40" s="196"/>
      <c r="D40" s="197" t="s">
        <v>108</v>
      </c>
      <c r="E40" s="198">
        <f>SUM(E41)</f>
        <v>20735</v>
      </c>
      <c r="F40" s="199">
        <f>SUM(F41)</f>
        <v>18992</v>
      </c>
      <c r="G40" s="200">
        <f t="shared" si="0"/>
        <v>0.9159392331806125</v>
      </c>
    </row>
    <row r="41" spans="1:7" ht="52.5" customHeight="1">
      <c r="A41" s="97"/>
      <c r="B41" s="72"/>
      <c r="C41" s="72">
        <v>201</v>
      </c>
      <c r="D41" s="85" t="s">
        <v>109</v>
      </c>
      <c r="E41" s="98">
        <v>20735</v>
      </c>
      <c r="F41" s="126">
        <v>18992</v>
      </c>
      <c r="G41" s="151">
        <f t="shared" si="0"/>
        <v>0.9159392331806125</v>
      </c>
    </row>
    <row r="42" spans="1:7" ht="14.25" customHeight="1">
      <c r="A42" s="53"/>
      <c r="B42" s="31"/>
      <c r="C42" s="31"/>
      <c r="D42" s="32"/>
      <c r="E42" s="35"/>
      <c r="F42" s="35"/>
      <c r="G42" s="147"/>
    </row>
    <row r="43" spans="1:7" ht="25.5">
      <c r="A43" s="111">
        <v>754</v>
      </c>
      <c r="B43" s="137"/>
      <c r="C43" s="137"/>
      <c r="D43" s="113" t="s">
        <v>126</v>
      </c>
      <c r="E43" s="156">
        <v>0</v>
      </c>
      <c r="F43" s="157">
        <f>SUM(F45)</f>
        <v>60</v>
      </c>
      <c r="G43" s="155"/>
    </row>
    <row r="44" spans="1:7" ht="12.75">
      <c r="A44" s="53"/>
      <c r="B44" s="31"/>
      <c r="C44" s="31"/>
      <c r="D44" s="166"/>
      <c r="E44" s="167"/>
      <c r="F44" s="167"/>
      <c r="G44" s="147"/>
    </row>
    <row r="45" spans="1:7" ht="12.75">
      <c r="A45" s="111"/>
      <c r="B45" s="137">
        <v>75416</v>
      </c>
      <c r="C45" s="137"/>
      <c r="D45" s="138" t="s">
        <v>127</v>
      </c>
      <c r="E45" s="145">
        <v>0</v>
      </c>
      <c r="F45" s="146">
        <f>SUM(F46)</f>
        <v>60</v>
      </c>
      <c r="G45" s="152"/>
    </row>
    <row r="46" spans="1:7" ht="25.5">
      <c r="A46" s="97"/>
      <c r="B46" s="72"/>
      <c r="C46" s="72" t="s">
        <v>128</v>
      </c>
      <c r="D46" s="85" t="s">
        <v>129</v>
      </c>
      <c r="E46" s="98">
        <v>0</v>
      </c>
      <c r="F46" s="126">
        <v>60</v>
      </c>
      <c r="G46" s="151"/>
    </row>
    <row r="47" spans="1:7" ht="12.75">
      <c r="A47" s="53"/>
      <c r="B47" s="31"/>
      <c r="C47" s="31"/>
      <c r="D47" s="32"/>
      <c r="E47" s="35"/>
      <c r="F47" s="35"/>
      <c r="G47" s="147"/>
    </row>
    <row r="48" spans="1:7" ht="39" thickBot="1">
      <c r="A48" s="161">
        <v>756</v>
      </c>
      <c r="B48" s="162"/>
      <c r="C48" s="162"/>
      <c r="D48" s="160" t="s">
        <v>134</v>
      </c>
      <c r="E48" s="163">
        <f>SUM(E50+E54+E60+E73+E78+E81)</f>
        <v>10799776</v>
      </c>
      <c r="F48" s="164">
        <f>SUM(F50+F54+F60+F73+F78+F81)</f>
        <v>10105067</v>
      </c>
      <c r="G48" s="165">
        <f t="shared" si="0"/>
        <v>0.9356737584186932</v>
      </c>
    </row>
    <row r="49" spans="1:7" ht="12.75">
      <c r="A49" s="100"/>
      <c r="B49" s="88"/>
      <c r="C49" s="88"/>
      <c r="D49" s="95"/>
      <c r="E49" s="90"/>
      <c r="F49" s="122"/>
      <c r="G49" s="149"/>
    </row>
    <row r="50" spans="1:7" ht="25.5">
      <c r="A50" s="55"/>
      <c r="B50" s="31">
        <v>75601</v>
      </c>
      <c r="C50" s="31"/>
      <c r="D50" s="32" t="s">
        <v>25</v>
      </c>
      <c r="E50" s="33">
        <f>SUM(E51:E52)</f>
        <v>46956</v>
      </c>
      <c r="F50" s="120">
        <f>SUM(F51+F52)</f>
        <v>31672</v>
      </c>
      <c r="G50" s="147">
        <f t="shared" si="0"/>
        <v>0.6745037907828606</v>
      </c>
    </row>
    <row r="51" spans="1:7" ht="38.25">
      <c r="A51" s="55"/>
      <c r="B51" s="31"/>
      <c r="C51" s="31" t="s">
        <v>26</v>
      </c>
      <c r="D51" s="32" t="s">
        <v>27</v>
      </c>
      <c r="E51" s="33">
        <v>44956</v>
      </c>
      <c r="F51" s="120">
        <v>30921</v>
      </c>
      <c r="G51" s="147">
        <f t="shared" si="0"/>
        <v>0.6878058546133997</v>
      </c>
    </row>
    <row r="52" spans="1:7" ht="25.5">
      <c r="A52" s="55"/>
      <c r="B52" s="31"/>
      <c r="C52" s="31" t="s">
        <v>28</v>
      </c>
      <c r="D52" s="32" t="s">
        <v>29</v>
      </c>
      <c r="E52" s="33">
        <v>2000</v>
      </c>
      <c r="F52" s="120">
        <v>751</v>
      </c>
      <c r="G52" s="147">
        <f t="shared" si="0"/>
        <v>0.3755</v>
      </c>
    </row>
    <row r="53" spans="1:7" ht="12.75">
      <c r="A53" s="55"/>
      <c r="B53" s="31"/>
      <c r="C53" s="31"/>
      <c r="D53" s="32"/>
      <c r="E53" s="33"/>
      <c r="F53" s="120"/>
      <c r="G53" s="147"/>
    </row>
    <row r="54" spans="1:7" ht="52.5" customHeight="1">
      <c r="A54" s="55"/>
      <c r="B54" s="31">
        <v>75615</v>
      </c>
      <c r="C54" s="31"/>
      <c r="D54" s="32" t="s">
        <v>138</v>
      </c>
      <c r="E54" s="33">
        <f>SUM(E55:E58)</f>
        <v>8140882</v>
      </c>
      <c r="F54" s="120">
        <f>SUM(F55:F58)</f>
        <v>7723326</v>
      </c>
      <c r="G54" s="147">
        <f t="shared" si="0"/>
        <v>0.948708751705282</v>
      </c>
    </row>
    <row r="55" spans="1:7" ht="12.75">
      <c r="A55" s="55"/>
      <c r="B55" s="31"/>
      <c r="C55" s="31" t="s">
        <v>31</v>
      </c>
      <c r="D55" s="32" t="s">
        <v>32</v>
      </c>
      <c r="E55" s="33">
        <v>8006882</v>
      </c>
      <c r="F55" s="120">
        <v>7574754</v>
      </c>
      <c r="G55" s="147">
        <f t="shared" si="0"/>
        <v>0.9460304273248937</v>
      </c>
    </row>
    <row r="56" spans="1:7" ht="12.75">
      <c r="A56" s="55"/>
      <c r="B56" s="31"/>
      <c r="C56" s="31" t="s">
        <v>41</v>
      </c>
      <c r="D56" s="32" t="s">
        <v>42</v>
      </c>
      <c r="E56" s="33">
        <v>4000</v>
      </c>
      <c r="F56" s="120">
        <v>4480</v>
      </c>
      <c r="G56" s="147">
        <f t="shared" si="0"/>
        <v>1.12</v>
      </c>
    </row>
    <row r="57" spans="1:7" ht="12.75">
      <c r="A57" s="55"/>
      <c r="B57" s="31"/>
      <c r="C57" s="31" t="s">
        <v>33</v>
      </c>
      <c r="D57" s="32" t="s">
        <v>34</v>
      </c>
      <c r="E57" s="35">
        <v>5000</v>
      </c>
      <c r="F57" s="125">
        <v>3455</v>
      </c>
      <c r="G57" s="147">
        <f t="shared" si="0"/>
        <v>0.691</v>
      </c>
    </row>
    <row r="58" spans="1:7" ht="25.5">
      <c r="A58" s="55"/>
      <c r="B58" s="31"/>
      <c r="C58" s="31" t="s">
        <v>28</v>
      </c>
      <c r="D58" s="32" t="s">
        <v>35</v>
      </c>
      <c r="E58" s="33">
        <v>125000</v>
      </c>
      <c r="F58" s="120">
        <v>140637</v>
      </c>
      <c r="G58" s="147">
        <f t="shared" si="0"/>
        <v>1.125096</v>
      </c>
    </row>
    <row r="59" spans="1:7" ht="12.75">
      <c r="A59" s="55"/>
      <c r="B59" s="31"/>
      <c r="C59" s="31"/>
      <c r="D59" s="32"/>
      <c r="E59" s="33"/>
      <c r="F59" s="120"/>
      <c r="G59" s="147"/>
    </row>
    <row r="60" spans="1:7" ht="52.5" customHeight="1">
      <c r="A60" s="55"/>
      <c r="B60" s="31">
        <v>75616</v>
      </c>
      <c r="C60" s="31"/>
      <c r="D60" s="32" t="s">
        <v>36</v>
      </c>
      <c r="E60" s="33">
        <f>SUM(E61:E70)</f>
        <v>1031630</v>
      </c>
      <c r="F60" s="120">
        <f>SUM(F61:F71)</f>
        <v>910533</v>
      </c>
      <c r="G60" s="147">
        <f t="shared" si="0"/>
        <v>0.8826158603375241</v>
      </c>
    </row>
    <row r="61" spans="1:7" ht="12.75">
      <c r="A61" s="55"/>
      <c r="B61" s="31"/>
      <c r="C61" s="31" t="s">
        <v>31</v>
      </c>
      <c r="D61" s="32" t="s">
        <v>32</v>
      </c>
      <c r="E61" s="33">
        <v>824095</v>
      </c>
      <c r="F61" s="120">
        <v>661213</v>
      </c>
      <c r="G61" s="147">
        <f t="shared" si="0"/>
        <v>0.8023504571681663</v>
      </c>
    </row>
    <row r="62" spans="1:7" ht="12.75">
      <c r="A62" s="55"/>
      <c r="B62" s="31"/>
      <c r="C62" s="31" t="s">
        <v>37</v>
      </c>
      <c r="D62" s="32" t="s">
        <v>38</v>
      </c>
      <c r="E62" s="33">
        <v>50000</v>
      </c>
      <c r="F62" s="120">
        <v>58646</v>
      </c>
      <c r="G62" s="147">
        <f t="shared" si="0"/>
        <v>1.17292</v>
      </c>
    </row>
    <row r="63" spans="1:7" ht="12.75">
      <c r="A63" s="55"/>
      <c r="B63" s="31"/>
      <c r="C63" s="31" t="s">
        <v>39</v>
      </c>
      <c r="D63" s="32" t="s">
        <v>40</v>
      </c>
      <c r="E63" s="33">
        <v>7000</v>
      </c>
      <c r="F63" s="120">
        <v>8353</v>
      </c>
      <c r="G63" s="147">
        <f t="shared" si="0"/>
        <v>1.1932857142857143</v>
      </c>
    </row>
    <row r="64" spans="1:7" ht="12.75">
      <c r="A64" s="55"/>
      <c r="B64" s="31"/>
      <c r="C64" s="31" t="s">
        <v>41</v>
      </c>
      <c r="D64" s="32" t="s">
        <v>42</v>
      </c>
      <c r="E64" s="33">
        <v>57535</v>
      </c>
      <c r="F64" s="120">
        <v>50355</v>
      </c>
      <c r="G64" s="147">
        <f t="shared" si="0"/>
        <v>0.8752063961067177</v>
      </c>
    </row>
    <row r="65" spans="1:7" ht="12.75">
      <c r="A65" s="55"/>
      <c r="B65" s="31"/>
      <c r="C65" s="31" t="s">
        <v>43</v>
      </c>
      <c r="D65" s="32" t="s">
        <v>44</v>
      </c>
      <c r="E65" s="33">
        <v>15000</v>
      </c>
      <c r="F65" s="120">
        <v>23494</v>
      </c>
      <c r="G65" s="147">
        <f t="shared" si="0"/>
        <v>1.5662666666666667</v>
      </c>
    </row>
    <row r="66" spans="1:7" ht="12.75">
      <c r="A66" s="55"/>
      <c r="B66" s="31"/>
      <c r="C66" s="31" t="s">
        <v>45</v>
      </c>
      <c r="D66" s="32" t="s">
        <v>46</v>
      </c>
      <c r="E66" s="33">
        <v>2000</v>
      </c>
      <c r="F66" s="120">
        <v>1472</v>
      </c>
      <c r="G66" s="147">
        <f t="shared" si="0"/>
        <v>0.736</v>
      </c>
    </row>
    <row r="67" spans="1:7" ht="12.75">
      <c r="A67" s="55"/>
      <c r="B67" s="31"/>
      <c r="C67" s="31" t="s">
        <v>47</v>
      </c>
      <c r="D67" s="32" t="s">
        <v>48</v>
      </c>
      <c r="E67" s="33">
        <v>23000</v>
      </c>
      <c r="F67" s="120">
        <v>30480</v>
      </c>
      <c r="G67" s="147">
        <f t="shared" si="0"/>
        <v>1.325217391304348</v>
      </c>
    </row>
    <row r="68" spans="1:7" ht="25.5">
      <c r="A68" s="55"/>
      <c r="B68" s="31"/>
      <c r="C68" s="31" t="s">
        <v>49</v>
      </c>
      <c r="D68" s="32" t="s">
        <v>50</v>
      </c>
      <c r="E68" s="33">
        <v>15000</v>
      </c>
      <c r="F68" s="120">
        <v>6646</v>
      </c>
      <c r="G68" s="147">
        <f t="shared" si="0"/>
        <v>0.44306666666666666</v>
      </c>
    </row>
    <row r="69" spans="1:7" ht="12.75">
      <c r="A69" s="55"/>
      <c r="B69" s="31"/>
      <c r="C69" s="31" t="s">
        <v>33</v>
      </c>
      <c r="D69" s="32" t="s">
        <v>51</v>
      </c>
      <c r="E69" s="33">
        <v>30000</v>
      </c>
      <c r="F69" s="120">
        <v>56429</v>
      </c>
      <c r="G69" s="147">
        <f t="shared" si="0"/>
        <v>1.8809666666666667</v>
      </c>
    </row>
    <row r="70" spans="1:7" ht="25.5">
      <c r="A70" s="55"/>
      <c r="B70" s="31"/>
      <c r="C70" s="31" t="s">
        <v>28</v>
      </c>
      <c r="D70" s="32" t="s">
        <v>52</v>
      </c>
      <c r="E70" s="33">
        <v>8000</v>
      </c>
      <c r="F70" s="120">
        <v>13292</v>
      </c>
      <c r="G70" s="147">
        <f t="shared" si="0"/>
        <v>1.6615</v>
      </c>
    </row>
    <row r="71" spans="1:7" ht="12.75">
      <c r="A71" s="55"/>
      <c r="B71" s="31"/>
      <c r="C71" s="31">
        <v>298</v>
      </c>
      <c r="D71" s="32" t="s">
        <v>130</v>
      </c>
      <c r="E71" s="33">
        <v>0</v>
      </c>
      <c r="F71" s="120">
        <v>153</v>
      </c>
      <c r="G71" s="147"/>
    </row>
    <row r="72" spans="1:7" ht="12.75">
      <c r="A72" s="55"/>
      <c r="B72" s="31"/>
      <c r="C72" s="31"/>
      <c r="D72" s="32"/>
      <c r="E72" s="33"/>
      <c r="F72" s="120"/>
      <c r="G72" s="147"/>
    </row>
    <row r="73" spans="1:7" ht="38.25">
      <c r="A73" s="55"/>
      <c r="B73" s="31">
        <v>75618</v>
      </c>
      <c r="C73" s="31"/>
      <c r="D73" s="32" t="s">
        <v>53</v>
      </c>
      <c r="E73" s="33">
        <f>SUM(E74:E74)</f>
        <v>60000</v>
      </c>
      <c r="F73" s="120">
        <f>SUM(F74:F76)</f>
        <v>34393</v>
      </c>
      <c r="G73" s="147">
        <f t="shared" si="0"/>
        <v>0.5732166666666667</v>
      </c>
    </row>
    <row r="74" spans="1:7" ht="12.75">
      <c r="A74" s="55"/>
      <c r="B74" s="31"/>
      <c r="C74" s="31" t="s">
        <v>54</v>
      </c>
      <c r="D74" s="32" t="s">
        <v>55</v>
      </c>
      <c r="E74" s="33">
        <v>60000</v>
      </c>
      <c r="F74" s="120">
        <v>30280</v>
      </c>
      <c r="G74" s="147">
        <f t="shared" si="0"/>
        <v>0.5046666666666667</v>
      </c>
    </row>
    <row r="75" spans="1:7" ht="13.5" thickBot="1">
      <c r="A75" s="201"/>
      <c r="B75" s="190"/>
      <c r="C75" s="190" t="s">
        <v>106</v>
      </c>
      <c r="D75" s="191" t="s">
        <v>107</v>
      </c>
      <c r="E75" s="202">
        <v>0</v>
      </c>
      <c r="F75" s="203">
        <v>4065</v>
      </c>
      <c r="G75" s="194"/>
    </row>
    <row r="76" spans="1:7" ht="25.5">
      <c r="A76" s="204"/>
      <c r="B76" s="205"/>
      <c r="C76" s="205" t="s">
        <v>28</v>
      </c>
      <c r="D76" s="206" t="s">
        <v>131</v>
      </c>
      <c r="E76" s="207">
        <v>0</v>
      </c>
      <c r="F76" s="208">
        <v>48</v>
      </c>
      <c r="G76" s="200"/>
    </row>
    <row r="77" spans="1:7" ht="12.75">
      <c r="A77" s="55"/>
      <c r="B77" s="31"/>
      <c r="C77" s="31"/>
      <c r="D77" s="32"/>
      <c r="E77" s="33"/>
      <c r="F77" s="120"/>
      <c r="G77" s="147"/>
    </row>
    <row r="78" spans="1:7" ht="12.75">
      <c r="A78" s="55"/>
      <c r="B78" s="31">
        <v>75619</v>
      </c>
      <c r="C78" s="31"/>
      <c r="D78" s="32" t="s">
        <v>56</v>
      </c>
      <c r="E78" s="33">
        <v>5000</v>
      </c>
      <c r="F78" s="120">
        <f>SUM(F79)</f>
        <v>4356</v>
      </c>
      <c r="G78" s="147">
        <f t="shared" si="0"/>
        <v>0.8712</v>
      </c>
    </row>
    <row r="79" spans="1:7" ht="12.75">
      <c r="A79" s="55"/>
      <c r="B79" s="31"/>
      <c r="C79" s="31" t="s">
        <v>57</v>
      </c>
      <c r="D79" s="32" t="s">
        <v>58</v>
      </c>
      <c r="E79" s="33">
        <v>5000</v>
      </c>
      <c r="F79" s="120">
        <v>4356</v>
      </c>
      <c r="G79" s="147">
        <f t="shared" si="0"/>
        <v>0.8712</v>
      </c>
    </row>
    <row r="80" spans="1:7" ht="12.75">
      <c r="A80" s="55"/>
      <c r="B80" s="31"/>
      <c r="C80" s="31"/>
      <c r="D80" s="32"/>
      <c r="E80" s="33"/>
      <c r="F80" s="120"/>
      <c r="G80" s="147"/>
    </row>
    <row r="81" spans="1:7" ht="25.5">
      <c r="A81" s="55"/>
      <c r="B81" s="31">
        <v>75621</v>
      </c>
      <c r="C81" s="31"/>
      <c r="D81" s="32" t="s">
        <v>59</v>
      </c>
      <c r="E81" s="33">
        <f>SUM(E82:E83)</f>
        <v>1515308</v>
      </c>
      <c r="F81" s="120">
        <f>SUM(F82+F83)</f>
        <v>1400787</v>
      </c>
      <c r="G81" s="147">
        <f aca="true" t="shared" si="1" ref="G81:G141">SUM(F81/E81)</f>
        <v>0.9244239454949092</v>
      </c>
    </row>
    <row r="82" spans="1:7" ht="12.75">
      <c r="A82" s="55"/>
      <c r="B82" s="31"/>
      <c r="C82" s="31" t="s">
        <v>60</v>
      </c>
      <c r="D82" s="32" t="s">
        <v>61</v>
      </c>
      <c r="E82" s="33">
        <v>1512308</v>
      </c>
      <c r="F82" s="120">
        <v>1398790</v>
      </c>
      <c r="G82" s="147">
        <f t="shared" si="1"/>
        <v>0.9249372482325029</v>
      </c>
    </row>
    <row r="83" spans="1:7" ht="12.75">
      <c r="A83" s="55"/>
      <c r="B83" s="31"/>
      <c r="C83" s="31" t="s">
        <v>62</v>
      </c>
      <c r="D83" s="32" t="s">
        <v>63</v>
      </c>
      <c r="E83" s="33">
        <v>3000</v>
      </c>
      <c r="F83" s="120">
        <v>1997</v>
      </c>
      <c r="G83" s="147">
        <f t="shared" si="1"/>
        <v>0.6656666666666666</v>
      </c>
    </row>
    <row r="84" spans="1:7" ht="13.5" thickBot="1">
      <c r="A84" s="63"/>
      <c r="B84" s="72"/>
      <c r="C84" s="72"/>
      <c r="D84" s="85"/>
      <c r="E84" s="65"/>
      <c r="F84" s="121"/>
      <c r="G84" s="151"/>
    </row>
    <row r="85" spans="1:7" ht="13.5" thickBot="1">
      <c r="A85" s="80">
        <v>758</v>
      </c>
      <c r="B85" s="92"/>
      <c r="C85" s="92"/>
      <c r="D85" s="96" t="s">
        <v>64</v>
      </c>
      <c r="E85" s="93">
        <f>(E87+E90+E93+E96)</f>
        <v>2302303</v>
      </c>
      <c r="F85" s="117">
        <f>SUM(F87+F90+F93+F96)</f>
        <v>2299703</v>
      </c>
      <c r="G85" s="143">
        <f t="shared" si="1"/>
        <v>0.9988706959944021</v>
      </c>
    </row>
    <row r="86" spans="1:7" ht="12.75">
      <c r="A86" s="87"/>
      <c r="B86" s="88"/>
      <c r="C86" s="88"/>
      <c r="D86" s="95"/>
      <c r="E86" s="90"/>
      <c r="F86" s="122"/>
      <c r="G86" s="149"/>
    </row>
    <row r="87" spans="1:7" ht="25.5">
      <c r="A87" s="55"/>
      <c r="B87" s="31">
        <v>75801</v>
      </c>
      <c r="C87" s="31"/>
      <c r="D87" s="32" t="s">
        <v>65</v>
      </c>
      <c r="E87" s="33">
        <f>SUM(E88)</f>
        <v>2062439</v>
      </c>
      <c r="F87" s="120">
        <f>SUM(F88)</f>
        <v>2062439</v>
      </c>
      <c r="G87" s="147">
        <f t="shared" si="1"/>
        <v>1</v>
      </c>
    </row>
    <row r="88" spans="1:7" ht="12.75">
      <c r="A88" s="55"/>
      <c r="B88" s="31"/>
      <c r="C88" s="31">
        <v>292</v>
      </c>
      <c r="D88" s="32" t="s">
        <v>66</v>
      </c>
      <c r="E88" s="33">
        <v>2062439</v>
      </c>
      <c r="F88" s="120">
        <v>2062439</v>
      </c>
      <c r="G88" s="147">
        <f t="shared" si="1"/>
        <v>1</v>
      </c>
    </row>
    <row r="89" spans="1:7" ht="12.75">
      <c r="A89" s="55"/>
      <c r="B89" s="31"/>
      <c r="C89" s="31"/>
      <c r="D89" s="32"/>
      <c r="E89" s="33"/>
      <c r="F89" s="120"/>
      <c r="G89" s="147"/>
    </row>
    <row r="90" spans="1:7" ht="25.5">
      <c r="A90" s="55"/>
      <c r="B90" s="31">
        <v>75802</v>
      </c>
      <c r="C90" s="31"/>
      <c r="D90" s="32" t="s">
        <v>67</v>
      </c>
      <c r="E90" s="33">
        <f>SUM(E91)</f>
        <v>3280</v>
      </c>
      <c r="F90" s="120">
        <f>SUM(F91)</f>
        <v>3280</v>
      </c>
      <c r="G90" s="147">
        <f t="shared" si="1"/>
        <v>1</v>
      </c>
    </row>
    <row r="91" spans="1:7" ht="12.75">
      <c r="A91" s="55"/>
      <c r="B91" s="31"/>
      <c r="C91" s="31">
        <v>292</v>
      </c>
      <c r="D91" s="32" t="s">
        <v>66</v>
      </c>
      <c r="E91" s="33">
        <v>3280</v>
      </c>
      <c r="F91" s="120">
        <v>3280</v>
      </c>
      <c r="G91" s="147">
        <f t="shared" si="1"/>
        <v>1</v>
      </c>
    </row>
    <row r="92" spans="1:7" ht="12.75">
      <c r="A92" s="55"/>
      <c r="B92" s="31"/>
      <c r="C92" s="31"/>
      <c r="D92" s="32"/>
      <c r="E92" s="33"/>
      <c r="F92" s="120"/>
      <c r="G92" s="147"/>
    </row>
    <row r="93" spans="1:7" ht="25.5">
      <c r="A93" s="55"/>
      <c r="B93" s="31">
        <v>75805</v>
      </c>
      <c r="C93" s="31"/>
      <c r="D93" s="32" t="s">
        <v>68</v>
      </c>
      <c r="E93" s="33">
        <f>SUM(E94)</f>
        <v>232484</v>
      </c>
      <c r="F93" s="120">
        <f>SUM(F94)</f>
        <v>232484</v>
      </c>
      <c r="G93" s="147">
        <f t="shared" si="1"/>
        <v>1</v>
      </c>
    </row>
    <row r="94" spans="1:7" ht="12.75">
      <c r="A94" s="55"/>
      <c r="B94" s="31"/>
      <c r="C94" s="31">
        <v>292</v>
      </c>
      <c r="D94" s="32" t="s">
        <v>66</v>
      </c>
      <c r="E94" s="33">
        <v>232484</v>
      </c>
      <c r="F94" s="120">
        <v>232484</v>
      </c>
      <c r="G94" s="147">
        <f t="shared" si="1"/>
        <v>1</v>
      </c>
    </row>
    <row r="95" spans="1:7" ht="12.75">
      <c r="A95" s="55"/>
      <c r="B95" s="31"/>
      <c r="C95" s="31"/>
      <c r="D95" s="32"/>
      <c r="E95" s="33"/>
      <c r="F95" s="120"/>
      <c r="G95" s="147"/>
    </row>
    <row r="96" spans="1:7" ht="12.75">
      <c r="A96" s="55"/>
      <c r="B96" s="31">
        <v>75814</v>
      </c>
      <c r="C96" s="31"/>
      <c r="D96" s="32" t="s">
        <v>69</v>
      </c>
      <c r="E96" s="33">
        <f>SUM(E97:E102)</f>
        <v>4100</v>
      </c>
      <c r="F96" s="120">
        <f>SUM(F101+F100+F99+F98+F97)</f>
        <v>1500</v>
      </c>
      <c r="G96" s="147">
        <f t="shared" si="1"/>
        <v>0.36585365853658536</v>
      </c>
    </row>
    <row r="97" spans="1:7" ht="38.25">
      <c r="A97" s="55"/>
      <c r="B97" s="31"/>
      <c r="C97" s="31" t="s">
        <v>26</v>
      </c>
      <c r="D97" s="32" t="s">
        <v>27</v>
      </c>
      <c r="E97" s="33">
        <v>0</v>
      </c>
      <c r="F97" s="120">
        <v>-87</v>
      </c>
      <c r="G97" s="147"/>
    </row>
    <row r="98" spans="1:7" ht="12.75">
      <c r="A98" s="55"/>
      <c r="B98" s="31"/>
      <c r="C98" s="31" t="s">
        <v>43</v>
      </c>
      <c r="D98" s="32" t="s">
        <v>132</v>
      </c>
      <c r="E98" s="33">
        <v>0</v>
      </c>
      <c r="F98" s="120">
        <v>-3536</v>
      </c>
      <c r="G98" s="147"/>
    </row>
    <row r="99" spans="1:8" ht="25.5">
      <c r="A99" s="55"/>
      <c r="B99" s="31"/>
      <c r="C99" s="31" t="s">
        <v>28</v>
      </c>
      <c r="D99" s="32" t="s">
        <v>131</v>
      </c>
      <c r="E99" s="33">
        <v>0</v>
      </c>
      <c r="F99" s="120">
        <v>-256</v>
      </c>
      <c r="G99" s="147"/>
      <c r="H99" t="s">
        <v>96</v>
      </c>
    </row>
    <row r="100" spans="1:7" ht="12.75">
      <c r="A100" s="55"/>
      <c r="B100" s="31"/>
      <c r="C100" s="72" t="s">
        <v>110</v>
      </c>
      <c r="D100" s="85" t="s">
        <v>111</v>
      </c>
      <c r="E100" s="65">
        <v>3100</v>
      </c>
      <c r="F100" s="120">
        <v>4635</v>
      </c>
      <c r="G100" s="147">
        <f t="shared" si="1"/>
        <v>1.4951612903225806</v>
      </c>
    </row>
    <row r="101" spans="1:7" ht="12.75">
      <c r="A101" s="55"/>
      <c r="B101" s="31"/>
      <c r="C101" s="31" t="s">
        <v>70</v>
      </c>
      <c r="D101" s="32" t="s">
        <v>71</v>
      </c>
      <c r="E101" s="33">
        <v>1000</v>
      </c>
      <c r="F101" s="120">
        <v>744</v>
      </c>
      <c r="G101" s="147">
        <f t="shared" si="1"/>
        <v>0.744</v>
      </c>
    </row>
    <row r="102" spans="1:8" ht="13.5" thickBot="1">
      <c r="A102" s="136"/>
      <c r="B102" s="137"/>
      <c r="C102" s="137"/>
      <c r="D102" s="138"/>
      <c r="E102" s="139"/>
      <c r="F102" s="140"/>
      <c r="G102" s="151"/>
      <c r="H102" t="s">
        <v>96</v>
      </c>
    </row>
    <row r="103" spans="1:7" ht="13.5" thickBot="1">
      <c r="A103" s="80">
        <v>801</v>
      </c>
      <c r="B103" s="92"/>
      <c r="C103" s="92"/>
      <c r="D103" s="96" t="s">
        <v>72</v>
      </c>
      <c r="E103" s="93">
        <f>SUM(E105+E109+E112+E115)</f>
        <v>174077</v>
      </c>
      <c r="F103" s="117">
        <f>SUM(F105+F109+F112+F115)</f>
        <v>144851</v>
      </c>
      <c r="G103" s="143">
        <f t="shared" si="1"/>
        <v>0.8321087794481752</v>
      </c>
    </row>
    <row r="104" spans="1:7" ht="12.75">
      <c r="A104" s="111"/>
      <c r="B104" s="112"/>
      <c r="C104" s="112"/>
      <c r="D104" s="113"/>
      <c r="E104" s="114"/>
      <c r="F104" s="118"/>
      <c r="G104" s="149"/>
    </row>
    <row r="105" spans="1:8" ht="12.75">
      <c r="A105" s="111"/>
      <c r="B105" s="31">
        <v>80101</v>
      </c>
      <c r="C105" s="29"/>
      <c r="D105" s="32" t="s">
        <v>122</v>
      </c>
      <c r="E105" s="33">
        <f>SUM(E106:E107)</f>
        <v>20760</v>
      </c>
      <c r="F105" s="33">
        <f>SUM(F106+F107)</f>
        <v>20062</v>
      </c>
      <c r="G105" s="147">
        <f t="shared" si="1"/>
        <v>0.9663776493256262</v>
      </c>
      <c r="H105" t="s">
        <v>96</v>
      </c>
    </row>
    <row r="106" spans="1:7" ht="53.25" customHeight="1">
      <c r="A106" s="111"/>
      <c r="B106" s="137"/>
      <c r="C106" s="76">
        <v>201</v>
      </c>
      <c r="D106" s="109" t="s">
        <v>115</v>
      </c>
      <c r="E106" s="110">
        <v>1875</v>
      </c>
      <c r="F106" s="110">
        <v>1875</v>
      </c>
      <c r="G106" s="147">
        <f t="shared" si="1"/>
        <v>1</v>
      </c>
    </row>
    <row r="107" spans="1:7" ht="27" customHeight="1">
      <c r="A107" s="111"/>
      <c r="B107" s="137"/>
      <c r="C107" s="31">
        <v>203</v>
      </c>
      <c r="D107" s="32" t="s">
        <v>112</v>
      </c>
      <c r="E107" s="33">
        <v>18885</v>
      </c>
      <c r="F107" s="33">
        <v>18187</v>
      </c>
      <c r="G107" s="147">
        <f t="shared" si="1"/>
        <v>0.9630394492983849</v>
      </c>
    </row>
    <row r="108" spans="1:7" ht="12.75">
      <c r="A108" s="111"/>
      <c r="B108" s="137"/>
      <c r="C108" s="137"/>
      <c r="D108" s="138"/>
      <c r="E108" s="139"/>
      <c r="F108" s="118"/>
      <c r="G108" s="147"/>
    </row>
    <row r="109" spans="1:7" ht="12.75">
      <c r="A109" s="111"/>
      <c r="B109" s="31">
        <v>80110</v>
      </c>
      <c r="C109" s="31"/>
      <c r="D109" s="32" t="s">
        <v>123</v>
      </c>
      <c r="E109" s="33">
        <f>SUM(E110)</f>
        <v>7971</v>
      </c>
      <c r="F109" s="33">
        <f>SUM(F110)</f>
        <v>8200</v>
      </c>
      <c r="G109" s="147">
        <f t="shared" si="1"/>
        <v>1.0287291431438965</v>
      </c>
    </row>
    <row r="110" spans="1:7" ht="27" customHeight="1">
      <c r="A110" s="111"/>
      <c r="B110" s="137"/>
      <c r="C110" s="76">
        <v>203</v>
      </c>
      <c r="D110" s="109" t="s">
        <v>112</v>
      </c>
      <c r="E110" s="110">
        <v>7971</v>
      </c>
      <c r="F110" s="110">
        <v>8200</v>
      </c>
      <c r="G110" s="147">
        <f t="shared" si="1"/>
        <v>1.0287291431438965</v>
      </c>
    </row>
    <row r="111" spans="1:7" ht="12.75">
      <c r="A111" s="111"/>
      <c r="B111" s="137"/>
      <c r="C111" s="137"/>
      <c r="D111" s="138"/>
      <c r="E111" s="139"/>
      <c r="F111" s="140"/>
      <c r="G111" s="147"/>
    </row>
    <row r="112" spans="1:7" ht="12.75">
      <c r="A112" s="111"/>
      <c r="B112" s="31">
        <v>80120</v>
      </c>
      <c r="C112" s="31"/>
      <c r="D112" s="32" t="s">
        <v>124</v>
      </c>
      <c r="E112" s="33">
        <f>SUM(E113)</f>
        <v>9252</v>
      </c>
      <c r="F112" s="33">
        <f>SUM(F113)</f>
        <v>9062</v>
      </c>
      <c r="G112" s="147">
        <f t="shared" si="1"/>
        <v>0.9794638996973627</v>
      </c>
    </row>
    <row r="113" spans="1:7" ht="26.25" customHeight="1">
      <c r="A113" s="111"/>
      <c r="B113" s="137"/>
      <c r="C113" s="31">
        <v>203</v>
      </c>
      <c r="D113" s="32" t="s">
        <v>112</v>
      </c>
      <c r="E113" s="33">
        <v>9252</v>
      </c>
      <c r="F113" s="33">
        <v>9062</v>
      </c>
      <c r="G113" s="147">
        <f t="shared" si="1"/>
        <v>0.9794638996973627</v>
      </c>
    </row>
    <row r="114" spans="1:7" ht="12.75">
      <c r="A114" s="75"/>
      <c r="B114" s="76"/>
      <c r="C114" s="76"/>
      <c r="D114" s="109"/>
      <c r="E114" s="110"/>
      <c r="F114" s="119"/>
      <c r="G114" s="147"/>
    </row>
    <row r="115" spans="1:7" ht="12.75">
      <c r="A115" s="55"/>
      <c r="B115" s="31">
        <v>80195</v>
      </c>
      <c r="C115" s="31"/>
      <c r="D115" s="32" t="s">
        <v>73</v>
      </c>
      <c r="E115" s="33">
        <f>SUM(E116:E118)</f>
        <v>136094</v>
      </c>
      <c r="F115" s="120">
        <f>SUM(F116+F118)</f>
        <v>107527</v>
      </c>
      <c r="G115" s="147">
        <f t="shared" si="1"/>
        <v>0.7900936117683366</v>
      </c>
    </row>
    <row r="116" spans="1:7" ht="25.5">
      <c r="A116" s="55"/>
      <c r="B116" s="31"/>
      <c r="C116" s="31">
        <v>629</v>
      </c>
      <c r="D116" s="32" t="s">
        <v>74</v>
      </c>
      <c r="E116" s="33">
        <v>117593</v>
      </c>
      <c r="F116" s="120">
        <v>89026</v>
      </c>
      <c r="G116" s="147">
        <f t="shared" si="1"/>
        <v>0.7570688731472112</v>
      </c>
    </row>
    <row r="117" spans="1:7" ht="12.75">
      <c r="A117" s="63"/>
      <c r="B117" s="72"/>
      <c r="C117" s="72"/>
      <c r="D117" s="85"/>
      <c r="E117" s="65"/>
      <c r="F117" s="121"/>
      <c r="G117" s="147"/>
    </row>
    <row r="118" spans="1:7" ht="27" customHeight="1">
      <c r="A118" s="63"/>
      <c r="B118" s="72"/>
      <c r="C118" s="72">
        <v>203</v>
      </c>
      <c r="D118" s="85" t="s">
        <v>112</v>
      </c>
      <c r="E118" s="65">
        <v>18501</v>
      </c>
      <c r="F118" s="121">
        <v>18501</v>
      </c>
      <c r="G118" s="147">
        <f t="shared" si="1"/>
        <v>1</v>
      </c>
    </row>
    <row r="119" spans="1:7" ht="15" customHeight="1">
      <c r="A119" s="63"/>
      <c r="B119" s="72"/>
      <c r="C119" s="72"/>
      <c r="D119" s="85"/>
      <c r="E119" s="65"/>
      <c r="F119" s="121"/>
      <c r="G119" s="151"/>
    </row>
    <row r="120" spans="1:7" ht="13.5" thickBot="1">
      <c r="A120" s="201"/>
      <c r="B120" s="190"/>
      <c r="C120" s="190"/>
      <c r="D120" s="191"/>
      <c r="E120" s="202"/>
      <c r="F120" s="203"/>
      <c r="G120" s="194"/>
    </row>
    <row r="121" spans="1:7" ht="13.5" thickBot="1">
      <c r="A121" s="80">
        <v>851</v>
      </c>
      <c r="B121" s="92"/>
      <c r="C121" s="92"/>
      <c r="D121" s="96" t="s">
        <v>75</v>
      </c>
      <c r="E121" s="93">
        <v>85000</v>
      </c>
      <c r="F121" s="117">
        <f>SUM(F123)</f>
        <v>65696</v>
      </c>
      <c r="G121" s="143">
        <f t="shared" si="1"/>
        <v>0.7728941176470588</v>
      </c>
    </row>
    <row r="122" spans="1:7" ht="12.75">
      <c r="A122" s="87"/>
      <c r="B122" s="88"/>
      <c r="C122" s="88"/>
      <c r="D122" s="95"/>
      <c r="E122" s="90"/>
      <c r="F122" s="122"/>
      <c r="G122" s="149"/>
    </row>
    <row r="123" spans="1:7" ht="12.75">
      <c r="A123" s="55"/>
      <c r="B123" s="31">
        <v>85154</v>
      </c>
      <c r="C123" s="31"/>
      <c r="D123" s="32" t="s">
        <v>76</v>
      </c>
      <c r="E123" s="33">
        <v>85000</v>
      </c>
      <c r="F123" s="120">
        <f>SUM(F124)</f>
        <v>65696</v>
      </c>
      <c r="G123" s="147">
        <f t="shared" si="1"/>
        <v>0.7728941176470588</v>
      </c>
    </row>
    <row r="124" spans="1:7" ht="25.5">
      <c r="A124" s="55"/>
      <c r="B124" s="31"/>
      <c r="C124" s="31" t="s">
        <v>77</v>
      </c>
      <c r="D124" s="32" t="s">
        <v>78</v>
      </c>
      <c r="E124" s="33">
        <v>85000</v>
      </c>
      <c r="F124" s="120">
        <v>65696</v>
      </c>
      <c r="G124" s="147">
        <f t="shared" si="1"/>
        <v>0.7728941176470588</v>
      </c>
    </row>
    <row r="125" spans="1:7" ht="13.5" thickBot="1">
      <c r="A125" s="63"/>
      <c r="B125" s="72"/>
      <c r="C125" s="72"/>
      <c r="D125" s="85"/>
      <c r="E125" s="65"/>
      <c r="F125" s="121"/>
      <c r="G125" s="148"/>
    </row>
    <row r="126" spans="1:7" ht="13.5" thickBot="1">
      <c r="A126" s="80">
        <v>853</v>
      </c>
      <c r="B126" s="92"/>
      <c r="C126" s="92"/>
      <c r="D126" s="96" t="s">
        <v>79</v>
      </c>
      <c r="E126" s="93">
        <f>SUM(E128+E131+E134+E137+E140+E146)</f>
        <v>716142</v>
      </c>
      <c r="F126" s="117">
        <f>SUM(F128+F131+F134+F137+F140+F143+F146)</f>
        <v>721649</v>
      </c>
      <c r="G126" s="143">
        <f t="shared" si="1"/>
        <v>1.0076898157069407</v>
      </c>
    </row>
    <row r="127" spans="1:7" ht="12.75">
      <c r="A127" s="87"/>
      <c r="B127" s="88"/>
      <c r="C127" s="88"/>
      <c r="D127" s="95"/>
      <c r="E127" s="90"/>
      <c r="F127" s="122"/>
      <c r="G127" s="149"/>
    </row>
    <row r="128" spans="1:7" ht="38.25">
      <c r="A128" s="53"/>
      <c r="B128" s="31">
        <v>85313</v>
      </c>
      <c r="C128" s="31"/>
      <c r="D128" s="32" t="s">
        <v>80</v>
      </c>
      <c r="E128" s="33">
        <f>SUM(E129)</f>
        <v>19638</v>
      </c>
      <c r="F128" s="120">
        <f>SUM(F129)</f>
        <v>18950</v>
      </c>
      <c r="G128" s="147">
        <f t="shared" si="1"/>
        <v>0.9649658824727569</v>
      </c>
    </row>
    <row r="129" spans="1:7" ht="51.75" customHeight="1">
      <c r="A129" s="53"/>
      <c r="B129" s="29"/>
      <c r="C129" s="31">
        <v>201</v>
      </c>
      <c r="D129" s="32" t="s">
        <v>20</v>
      </c>
      <c r="E129" s="33">
        <v>19638</v>
      </c>
      <c r="F129" s="120">
        <v>18950</v>
      </c>
      <c r="G129" s="147">
        <f t="shared" si="1"/>
        <v>0.9649658824727569</v>
      </c>
    </row>
    <row r="130" spans="1:7" ht="12.75">
      <c r="A130" s="53"/>
      <c r="B130" s="29"/>
      <c r="C130" s="31"/>
      <c r="D130" s="32"/>
      <c r="E130" s="33"/>
      <c r="F130" s="120"/>
      <c r="G130" s="147"/>
    </row>
    <row r="131" spans="1:7" ht="25.5">
      <c r="A131" s="55"/>
      <c r="B131" s="31">
        <v>85314</v>
      </c>
      <c r="C131" s="31"/>
      <c r="D131" s="32" t="s">
        <v>81</v>
      </c>
      <c r="E131" s="36">
        <f>SUM(E132)</f>
        <v>481550</v>
      </c>
      <c r="F131" s="127">
        <f>SUM(F132)</f>
        <v>481370</v>
      </c>
      <c r="G131" s="147">
        <f t="shared" si="1"/>
        <v>0.9996262070397675</v>
      </c>
    </row>
    <row r="132" spans="1:7" ht="53.25" customHeight="1">
      <c r="A132" s="55"/>
      <c r="B132" s="31"/>
      <c r="C132" s="31">
        <v>201</v>
      </c>
      <c r="D132" s="32" t="s">
        <v>20</v>
      </c>
      <c r="E132" s="33">
        <v>481550</v>
      </c>
      <c r="F132" s="120">
        <v>481370</v>
      </c>
      <c r="G132" s="147">
        <f t="shared" si="1"/>
        <v>0.9996262070397675</v>
      </c>
    </row>
    <row r="133" spans="1:7" ht="12.75">
      <c r="A133" s="55"/>
      <c r="B133" s="31"/>
      <c r="C133" s="31"/>
      <c r="D133" s="32"/>
      <c r="E133" s="33"/>
      <c r="F133" s="120"/>
      <c r="G133" s="147"/>
    </row>
    <row r="134" spans="1:7" ht="12.75">
      <c r="A134" s="55"/>
      <c r="B134" s="31">
        <v>85315</v>
      </c>
      <c r="C134" s="31"/>
      <c r="D134" s="32" t="s">
        <v>82</v>
      </c>
      <c r="E134" s="33">
        <f>SUM(E135)</f>
        <v>45015</v>
      </c>
      <c r="F134" s="120">
        <f>SUM(F135)</f>
        <v>45015</v>
      </c>
      <c r="G134" s="147">
        <f t="shared" si="1"/>
        <v>1</v>
      </c>
    </row>
    <row r="135" spans="1:7" ht="38.25">
      <c r="A135" s="55"/>
      <c r="B135" s="31"/>
      <c r="C135" s="31">
        <v>203</v>
      </c>
      <c r="D135" s="32" t="s">
        <v>83</v>
      </c>
      <c r="E135" s="33">
        <v>45015</v>
      </c>
      <c r="F135" s="120">
        <v>45015</v>
      </c>
      <c r="G135" s="147">
        <f t="shared" si="1"/>
        <v>1</v>
      </c>
    </row>
    <row r="136" spans="1:7" ht="12.75">
      <c r="A136" s="55"/>
      <c r="B136" s="31"/>
      <c r="C136" s="31"/>
      <c r="D136" s="32"/>
      <c r="E136" s="33"/>
      <c r="F136" s="120"/>
      <c r="G136" s="147"/>
    </row>
    <row r="137" spans="1:7" ht="25.5" customHeight="1">
      <c r="A137" s="55"/>
      <c r="B137" s="31">
        <v>85316</v>
      </c>
      <c r="C137" s="31"/>
      <c r="D137" s="32" t="s">
        <v>84</v>
      </c>
      <c r="E137" s="33">
        <f>SUM(E138)</f>
        <v>73499</v>
      </c>
      <c r="F137" s="120">
        <f>SUM(F138)</f>
        <v>73499</v>
      </c>
      <c r="G137" s="147">
        <f t="shared" si="1"/>
        <v>1</v>
      </c>
    </row>
    <row r="138" spans="1:7" ht="52.5" customHeight="1">
      <c r="A138" s="55"/>
      <c r="B138" s="31"/>
      <c r="C138" s="31">
        <v>201</v>
      </c>
      <c r="D138" s="32" t="s">
        <v>20</v>
      </c>
      <c r="E138" s="33">
        <v>73499</v>
      </c>
      <c r="F138" s="120">
        <v>73499</v>
      </c>
      <c r="G138" s="147">
        <f t="shared" si="1"/>
        <v>1</v>
      </c>
    </row>
    <row r="139" spans="1:7" ht="12.75">
      <c r="A139" s="55"/>
      <c r="B139" s="31"/>
      <c r="C139" s="31"/>
      <c r="D139" s="32"/>
      <c r="E139" s="33"/>
      <c r="F139" s="120"/>
      <c r="G139" s="147"/>
    </row>
    <row r="140" spans="1:7" ht="12.75">
      <c r="A140" s="55"/>
      <c r="B140" s="31">
        <v>85319</v>
      </c>
      <c r="C140" s="31"/>
      <c r="D140" s="32" t="s">
        <v>85</v>
      </c>
      <c r="E140" s="33">
        <f>SUM(E141)</f>
        <v>67000</v>
      </c>
      <c r="F140" s="120">
        <f>SUM(F141)</f>
        <v>67000</v>
      </c>
      <c r="G140" s="147">
        <f t="shared" si="1"/>
        <v>1</v>
      </c>
    </row>
    <row r="141" spans="1:7" ht="53.25" customHeight="1">
      <c r="A141" s="55"/>
      <c r="B141" s="31"/>
      <c r="C141" s="31">
        <v>201</v>
      </c>
      <c r="D141" s="32" t="s">
        <v>20</v>
      </c>
      <c r="E141" s="33">
        <v>67000</v>
      </c>
      <c r="F141" s="120">
        <v>67000</v>
      </c>
      <c r="G141" s="147">
        <f t="shared" si="1"/>
        <v>1</v>
      </c>
    </row>
    <row r="142" spans="1:7" ht="12.75" customHeight="1">
      <c r="A142" s="63"/>
      <c r="B142" s="72"/>
      <c r="C142" s="72"/>
      <c r="D142" s="85"/>
      <c r="E142" s="65"/>
      <c r="F142" s="121"/>
      <c r="G142" s="147"/>
    </row>
    <row r="143" spans="1:7" ht="25.5">
      <c r="A143" s="63"/>
      <c r="B143" s="72">
        <v>85328</v>
      </c>
      <c r="C143" s="72"/>
      <c r="D143" s="85" t="s">
        <v>133</v>
      </c>
      <c r="E143" s="65">
        <v>0</v>
      </c>
      <c r="F143" s="121">
        <f>SUM(F144)</f>
        <v>7185</v>
      </c>
      <c r="G143" s="147"/>
    </row>
    <row r="144" spans="1:7" ht="12.75">
      <c r="A144" s="63"/>
      <c r="B144" s="72"/>
      <c r="C144" s="72" t="s">
        <v>88</v>
      </c>
      <c r="D144" s="85" t="s">
        <v>89</v>
      </c>
      <c r="E144" s="65">
        <v>0</v>
      </c>
      <c r="F144" s="121">
        <v>7185</v>
      </c>
      <c r="G144" s="147"/>
    </row>
    <row r="145" spans="1:7" ht="12.75">
      <c r="A145" s="63"/>
      <c r="B145" s="72"/>
      <c r="C145" s="72"/>
      <c r="D145" s="85"/>
      <c r="E145" s="65"/>
      <c r="F145" s="121"/>
      <c r="G145" s="147"/>
    </row>
    <row r="146" spans="1:7" ht="12.75">
      <c r="A146" s="63"/>
      <c r="B146" s="72">
        <v>85395</v>
      </c>
      <c r="C146" s="72"/>
      <c r="D146" s="85" t="s">
        <v>73</v>
      </c>
      <c r="E146" s="65">
        <v>29440</v>
      </c>
      <c r="F146" s="121">
        <f>SUM(F147+F149)</f>
        <v>28630</v>
      </c>
      <c r="G146" s="147">
        <f aca="true" t="shared" si="2" ref="G146:G182">SUM(F146/E146)</f>
        <v>0.9724864130434783</v>
      </c>
    </row>
    <row r="147" spans="1:7" ht="53.25" customHeight="1">
      <c r="A147" s="63"/>
      <c r="B147" s="72"/>
      <c r="C147" s="72">
        <v>201</v>
      </c>
      <c r="D147" s="85" t="s">
        <v>115</v>
      </c>
      <c r="E147" s="65">
        <v>1800</v>
      </c>
      <c r="F147" s="121">
        <v>990</v>
      </c>
      <c r="G147" s="147">
        <f t="shared" si="2"/>
        <v>0.55</v>
      </c>
    </row>
    <row r="148" spans="1:7" ht="12.75">
      <c r="A148" s="63"/>
      <c r="B148" s="72"/>
      <c r="C148" s="72"/>
      <c r="D148" s="85"/>
      <c r="E148" s="65"/>
      <c r="F148" s="121"/>
      <c r="G148" s="147"/>
    </row>
    <row r="149" spans="1:7" ht="27.75" customHeight="1">
      <c r="A149" s="63"/>
      <c r="B149" s="72"/>
      <c r="C149" s="72">
        <v>203</v>
      </c>
      <c r="D149" s="85" t="s">
        <v>112</v>
      </c>
      <c r="E149" s="65">
        <v>27640</v>
      </c>
      <c r="F149" s="121">
        <v>27640</v>
      </c>
      <c r="G149" s="147">
        <f t="shared" si="2"/>
        <v>1</v>
      </c>
    </row>
    <row r="150" spans="1:7" ht="13.5" thickBot="1">
      <c r="A150" s="63"/>
      <c r="B150" s="72"/>
      <c r="C150" s="72"/>
      <c r="D150" s="85"/>
      <c r="E150" s="65"/>
      <c r="F150" s="121"/>
      <c r="G150" s="151"/>
    </row>
    <row r="151" spans="1:7" ht="13.5" thickBot="1">
      <c r="A151" s="80">
        <v>854</v>
      </c>
      <c r="B151" s="81"/>
      <c r="C151" s="81"/>
      <c r="D151" s="96" t="s">
        <v>113</v>
      </c>
      <c r="E151" s="93">
        <v>70427</v>
      </c>
      <c r="F151" s="117">
        <f>SUM(F153+F156+F159+F162)</f>
        <v>70146</v>
      </c>
      <c r="G151" s="143">
        <f t="shared" si="2"/>
        <v>0.9960100529626422</v>
      </c>
    </row>
    <row r="152" spans="1:7" ht="12.75">
      <c r="A152" s="136"/>
      <c r="B152" s="137"/>
      <c r="C152" s="137"/>
      <c r="D152" s="138"/>
      <c r="E152" s="139"/>
      <c r="F152" s="140"/>
      <c r="G152" s="149"/>
    </row>
    <row r="153" spans="1:7" ht="12.75">
      <c r="A153" s="55"/>
      <c r="B153" s="31">
        <v>85401</v>
      </c>
      <c r="C153" s="31"/>
      <c r="D153" s="32" t="s">
        <v>114</v>
      </c>
      <c r="E153" s="33">
        <f>SUM(E154)</f>
        <v>864</v>
      </c>
      <c r="F153" s="33">
        <f>SUM(F154)</f>
        <v>803</v>
      </c>
      <c r="G153" s="147">
        <f t="shared" si="2"/>
        <v>0.9293981481481481</v>
      </c>
    </row>
    <row r="154" spans="1:7" ht="27.75" customHeight="1">
      <c r="A154" s="136"/>
      <c r="B154" s="137"/>
      <c r="C154" s="31">
        <v>203</v>
      </c>
      <c r="D154" s="32" t="s">
        <v>112</v>
      </c>
      <c r="E154" s="33">
        <v>864</v>
      </c>
      <c r="F154" s="33">
        <v>803</v>
      </c>
      <c r="G154" s="147">
        <f t="shared" si="2"/>
        <v>0.9293981481481481</v>
      </c>
    </row>
    <row r="155" spans="1:7" ht="12.75">
      <c r="A155" s="136"/>
      <c r="B155" s="137"/>
      <c r="C155" s="137"/>
      <c r="D155" s="138"/>
      <c r="E155" s="139"/>
      <c r="F155" s="140"/>
      <c r="G155" s="147"/>
    </row>
    <row r="156" spans="1:7" ht="13.5" thickBot="1">
      <c r="A156" s="210"/>
      <c r="B156" s="190">
        <v>85404</v>
      </c>
      <c r="C156" s="190"/>
      <c r="D156" s="191" t="s">
        <v>116</v>
      </c>
      <c r="E156" s="202">
        <f>SUM(E157)</f>
        <v>55560</v>
      </c>
      <c r="F156" s="202">
        <f>SUM(F157)</f>
        <v>55560</v>
      </c>
      <c r="G156" s="194">
        <f t="shared" si="2"/>
        <v>1</v>
      </c>
    </row>
    <row r="157" spans="1:7" ht="25.5">
      <c r="A157" s="136"/>
      <c r="B157" s="137"/>
      <c r="C157" s="209" t="s">
        <v>117</v>
      </c>
      <c r="D157" s="77" t="s">
        <v>118</v>
      </c>
      <c r="E157" s="110">
        <v>55560</v>
      </c>
      <c r="F157" s="110">
        <v>55560</v>
      </c>
      <c r="G157" s="152">
        <f t="shared" si="2"/>
        <v>1</v>
      </c>
    </row>
    <row r="158" spans="1:7" ht="12.75">
      <c r="A158" s="136"/>
      <c r="B158" s="137"/>
      <c r="C158" s="141"/>
      <c r="D158" s="142"/>
      <c r="E158" s="139"/>
      <c r="F158" s="140"/>
      <c r="G158" s="147"/>
    </row>
    <row r="159" spans="1:7" ht="25.5">
      <c r="A159" s="136"/>
      <c r="B159" s="31">
        <v>85412</v>
      </c>
      <c r="C159" s="153"/>
      <c r="D159" s="37" t="s">
        <v>119</v>
      </c>
      <c r="E159" s="33">
        <f>SUM(E160)</f>
        <v>7150</v>
      </c>
      <c r="F159" s="33">
        <f>SUM(F160)</f>
        <v>6930</v>
      </c>
      <c r="G159" s="147">
        <f t="shared" si="2"/>
        <v>0.9692307692307692</v>
      </c>
    </row>
    <row r="160" spans="1:7" ht="38.25">
      <c r="A160" s="136"/>
      <c r="B160" s="137"/>
      <c r="C160" s="141" t="s">
        <v>120</v>
      </c>
      <c r="D160" s="142" t="s">
        <v>121</v>
      </c>
      <c r="E160" s="139">
        <v>7150</v>
      </c>
      <c r="F160" s="140">
        <v>6930</v>
      </c>
      <c r="G160" s="147">
        <f t="shared" si="2"/>
        <v>0.9692307692307692</v>
      </c>
    </row>
    <row r="161" spans="1:7" ht="12.75">
      <c r="A161" s="136"/>
      <c r="B161" s="137"/>
      <c r="C161" s="31"/>
      <c r="D161" s="32"/>
      <c r="E161" s="33"/>
      <c r="F161" s="33"/>
      <c r="G161" s="147"/>
    </row>
    <row r="162" spans="1:7" ht="12.75">
      <c r="A162" s="136"/>
      <c r="B162" s="31">
        <v>85495</v>
      </c>
      <c r="C162" s="31"/>
      <c r="D162" s="32" t="s">
        <v>73</v>
      </c>
      <c r="E162" s="33">
        <v>6853</v>
      </c>
      <c r="F162" s="33">
        <f>SUM(F163)</f>
        <v>6853</v>
      </c>
      <c r="G162" s="147">
        <f t="shared" si="2"/>
        <v>1</v>
      </c>
    </row>
    <row r="163" spans="1:7" ht="27.75" customHeight="1">
      <c r="A163" s="136"/>
      <c r="B163" s="137"/>
      <c r="C163" s="31">
        <v>203</v>
      </c>
      <c r="D163" s="32" t="s">
        <v>112</v>
      </c>
      <c r="E163" s="33">
        <v>6853</v>
      </c>
      <c r="F163" s="33">
        <v>6853</v>
      </c>
      <c r="G163" s="147">
        <f t="shared" si="2"/>
        <v>1</v>
      </c>
    </row>
    <row r="164" spans="1:7" ht="13.5" thickBot="1">
      <c r="A164" s="136"/>
      <c r="B164" s="137"/>
      <c r="C164" s="137"/>
      <c r="D164" s="138"/>
      <c r="E164" s="139"/>
      <c r="F164" s="140"/>
      <c r="G164" s="151"/>
    </row>
    <row r="165" spans="1:7" ht="26.25" thickBot="1">
      <c r="A165" s="80">
        <v>900</v>
      </c>
      <c r="B165" s="92"/>
      <c r="C165" s="92"/>
      <c r="D165" s="82" t="s">
        <v>86</v>
      </c>
      <c r="E165" s="93">
        <f>(E167+E170+E174)</f>
        <v>416400</v>
      </c>
      <c r="F165" s="117">
        <f>SUM(F167+F170+F174)</f>
        <v>396418</v>
      </c>
      <c r="G165" s="143">
        <f t="shared" si="2"/>
        <v>0.9520124879923151</v>
      </c>
    </row>
    <row r="166" spans="1:7" ht="12.75">
      <c r="A166" s="87"/>
      <c r="B166" s="88"/>
      <c r="C166" s="88"/>
      <c r="D166" s="89"/>
      <c r="E166" s="90"/>
      <c r="F166" s="122"/>
      <c r="G166" s="149"/>
    </row>
    <row r="167" spans="1:7" ht="12.75">
      <c r="A167" s="55"/>
      <c r="B167" s="31">
        <v>90003</v>
      </c>
      <c r="C167" s="31"/>
      <c r="D167" s="37" t="s">
        <v>87</v>
      </c>
      <c r="E167" s="33">
        <v>140000</v>
      </c>
      <c r="F167" s="120">
        <f>SUM(F168)</f>
        <v>147213</v>
      </c>
      <c r="G167" s="147">
        <f t="shared" si="2"/>
        <v>1.0515214285714285</v>
      </c>
    </row>
    <row r="168" spans="1:7" ht="12.75">
      <c r="A168" s="55"/>
      <c r="B168" s="31"/>
      <c r="C168" s="31" t="s">
        <v>88</v>
      </c>
      <c r="D168" s="37" t="s">
        <v>89</v>
      </c>
      <c r="E168" s="33">
        <v>140000</v>
      </c>
      <c r="F168" s="120">
        <v>147213</v>
      </c>
      <c r="G168" s="147">
        <f t="shared" si="2"/>
        <v>1.0515214285714285</v>
      </c>
    </row>
    <row r="169" spans="1:7" ht="12.75">
      <c r="A169" s="55"/>
      <c r="B169" s="31"/>
      <c r="C169" s="31"/>
      <c r="D169" s="37"/>
      <c r="E169" s="33"/>
      <c r="F169" s="120"/>
      <c r="G169" s="147"/>
    </row>
    <row r="170" spans="1:7" ht="12.75">
      <c r="A170" s="55"/>
      <c r="B170" s="31">
        <v>90015</v>
      </c>
      <c r="C170" s="31"/>
      <c r="D170" s="37" t="s">
        <v>90</v>
      </c>
      <c r="E170" s="33">
        <f>SUM(E171:E172)</f>
        <v>173800</v>
      </c>
      <c r="F170" s="120">
        <f>SUM(F171:F172)</f>
        <v>173800</v>
      </c>
      <c r="G170" s="147">
        <f t="shared" si="2"/>
        <v>1</v>
      </c>
    </row>
    <row r="171" spans="1:7" ht="51" customHeight="1">
      <c r="A171" s="55"/>
      <c r="B171" s="31"/>
      <c r="C171" s="38">
        <v>201</v>
      </c>
      <c r="D171" s="32" t="s">
        <v>20</v>
      </c>
      <c r="E171" s="33">
        <v>73800</v>
      </c>
      <c r="F171" s="33">
        <v>73800</v>
      </c>
      <c r="G171" s="147">
        <f t="shared" si="2"/>
        <v>1</v>
      </c>
    </row>
    <row r="172" spans="1:7" ht="51">
      <c r="A172" s="136"/>
      <c r="B172" s="137"/>
      <c r="C172" s="154">
        <v>232</v>
      </c>
      <c r="D172" s="142" t="s">
        <v>139</v>
      </c>
      <c r="E172" s="139">
        <v>100000</v>
      </c>
      <c r="F172" s="139">
        <v>100000</v>
      </c>
      <c r="G172" s="155">
        <f t="shared" si="2"/>
        <v>1</v>
      </c>
    </row>
    <row r="173" spans="1:7" ht="12.75">
      <c r="A173" s="55"/>
      <c r="B173" s="31"/>
      <c r="C173" s="31"/>
      <c r="D173" s="37"/>
      <c r="E173" s="33"/>
      <c r="F173" s="33"/>
      <c r="G173" s="147"/>
    </row>
    <row r="174" spans="1:7" ht="12.75">
      <c r="A174" s="55"/>
      <c r="B174" s="31">
        <v>90095</v>
      </c>
      <c r="C174" s="31"/>
      <c r="D174" s="31" t="s">
        <v>73</v>
      </c>
      <c r="E174" s="33">
        <f>SUM(E175)</f>
        <v>102600</v>
      </c>
      <c r="F174" s="120">
        <f>SUM(F175)</f>
        <v>75405</v>
      </c>
      <c r="G174" s="147">
        <f t="shared" si="2"/>
        <v>0.7349415204678362</v>
      </c>
    </row>
    <row r="175" spans="1:7" ht="12.75">
      <c r="A175" s="55"/>
      <c r="B175" s="31"/>
      <c r="C175" s="31" t="s">
        <v>70</v>
      </c>
      <c r="D175" s="37" t="s">
        <v>71</v>
      </c>
      <c r="E175" s="33">
        <v>102600</v>
      </c>
      <c r="F175" s="120">
        <v>75405</v>
      </c>
      <c r="G175" s="147">
        <f t="shared" si="2"/>
        <v>0.7349415204678362</v>
      </c>
    </row>
    <row r="176" spans="1:7" ht="13.5" thickBot="1">
      <c r="A176" s="63"/>
      <c r="B176" s="72"/>
      <c r="C176" s="72"/>
      <c r="D176" s="73"/>
      <c r="E176" s="65"/>
      <c r="F176" s="121"/>
      <c r="G176" s="151"/>
    </row>
    <row r="177" spans="1:7" ht="26.25" thickBot="1">
      <c r="A177" s="80">
        <v>921</v>
      </c>
      <c r="B177" s="81"/>
      <c r="C177" s="81"/>
      <c r="D177" s="82" t="s">
        <v>94</v>
      </c>
      <c r="E177" s="83">
        <f>SUM(E179)</f>
        <v>67500</v>
      </c>
      <c r="F177" s="123">
        <f>SUM(F179)</f>
        <v>73655</v>
      </c>
      <c r="G177" s="143">
        <f t="shared" si="2"/>
        <v>1.0911851851851853</v>
      </c>
    </row>
    <row r="178" spans="1:7" ht="12.75">
      <c r="A178" s="111"/>
      <c r="B178" s="137"/>
      <c r="C178" s="137"/>
      <c r="D178" s="158"/>
      <c r="E178" s="156"/>
      <c r="F178" s="157"/>
      <c r="G178" s="159"/>
    </row>
    <row r="179" spans="1:7" ht="12.75">
      <c r="A179" s="55"/>
      <c r="B179" s="31">
        <v>92195</v>
      </c>
      <c r="C179" s="31"/>
      <c r="D179" s="37" t="s">
        <v>95</v>
      </c>
      <c r="E179" s="35">
        <f>SUM(E180)</f>
        <v>67500</v>
      </c>
      <c r="F179" s="125">
        <f>SUM(F180)</f>
        <v>73655</v>
      </c>
      <c r="G179" s="147">
        <f t="shared" si="2"/>
        <v>1.0911851851851853</v>
      </c>
    </row>
    <row r="180" spans="1:7" ht="12.75">
      <c r="A180" s="55"/>
      <c r="B180" s="31"/>
      <c r="C180" s="31" t="s">
        <v>70</v>
      </c>
      <c r="D180" s="37" t="s">
        <v>71</v>
      </c>
      <c r="E180" s="35">
        <v>67500</v>
      </c>
      <c r="F180" s="125">
        <v>73655</v>
      </c>
      <c r="G180" s="147">
        <f t="shared" si="2"/>
        <v>1.0911851851851853</v>
      </c>
    </row>
    <row r="181" spans="1:7" ht="12.75">
      <c r="A181" s="55"/>
      <c r="B181" s="31"/>
      <c r="C181" s="31"/>
      <c r="D181" s="37"/>
      <c r="E181" s="35"/>
      <c r="F181" s="125"/>
      <c r="G181" s="147"/>
    </row>
    <row r="182" spans="1:7" ht="16.5">
      <c r="A182" s="60" t="s">
        <v>96</v>
      </c>
      <c r="B182" s="12"/>
      <c r="C182" s="41"/>
      <c r="D182" s="46" t="s">
        <v>140</v>
      </c>
      <c r="E182" s="169">
        <f>SUM(E177+E165+E151+E126+E121+E103+E85+E48+E35+E22+E13)</f>
        <v>15343875</v>
      </c>
      <c r="F182" s="170">
        <f>SUM(F177+F165+F151+F126+F121+F103+F85+F48+F35+F22+F13+F43)</f>
        <v>14445277</v>
      </c>
      <c r="G182" s="171">
        <f t="shared" si="2"/>
        <v>0.941436045327533</v>
      </c>
    </row>
    <row r="183" spans="1:7" ht="50.25" thickBot="1">
      <c r="A183" s="61"/>
      <c r="B183" s="40"/>
      <c r="C183" s="40"/>
      <c r="D183" s="168" t="s">
        <v>141</v>
      </c>
      <c r="E183" s="172">
        <v>500000</v>
      </c>
      <c r="F183" s="173">
        <v>500000</v>
      </c>
      <c r="G183" s="171">
        <f>SUM(F183/E183)</f>
        <v>1</v>
      </c>
    </row>
    <row r="184" spans="1:7" ht="18.75" thickBot="1">
      <c r="A184" s="67"/>
      <c r="B184" s="68"/>
      <c r="C184" s="68"/>
      <c r="D184" s="69" t="s">
        <v>100</v>
      </c>
      <c r="E184" s="174">
        <f>SUM(E182:E183)</f>
        <v>15843875</v>
      </c>
      <c r="F184" s="175">
        <f>SUM(F182+F183)</f>
        <v>14945277</v>
      </c>
      <c r="G184" s="176">
        <f>SUM(F184/E184)</f>
        <v>0.9432842028859733</v>
      </c>
    </row>
  </sheetData>
  <printOptions/>
  <pageMargins left="0.4" right="0.48" top="0.54" bottom="0.48" header="0.5" footer="0.4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