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1235" windowHeight="6225" activeTab="1"/>
  </bookViews>
  <sheets>
    <sheet name="Prognoza spłaty długu" sheetId="1" r:id="rId1"/>
    <sheet name="Spłaty zobowiązań na 2003-2006" sheetId="2" r:id="rId2"/>
    <sheet name="Arkusz3" sheetId="3" r:id="rId3"/>
    <sheet name="Inwestycje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<sst xmlns="http://schemas.openxmlformats.org/spreadsheetml/2006/main" count="155" uniqueCount="116">
  <si>
    <t xml:space="preserve">                         Prognoza spłaty długu gminy Sławków na lata 2003-2005</t>
  </si>
  <si>
    <t>Lp.</t>
  </si>
  <si>
    <t>Bank / zadanie</t>
  </si>
  <si>
    <t>Oprocen-</t>
  </si>
  <si>
    <t xml:space="preserve">Kwota </t>
  </si>
  <si>
    <t>kwota raty</t>
  </si>
  <si>
    <t>Początek spłaty</t>
  </si>
  <si>
    <t>towanie</t>
  </si>
  <si>
    <t>kredytu</t>
  </si>
  <si>
    <t>koniec spłaty</t>
  </si>
  <si>
    <t>rok</t>
  </si>
  <si>
    <t>1.</t>
  </si>
  <si>
    <t>BOŚ S.A. O/Katowice</t>
  </si>
  <si>
    <t>15.12.1997</t>
  </si>
  <si>
    <t>Modernizacja oczyszczalni</t>
  </si>
  <si>
    <t>15.09.2002</t>
  </si>
  <si>
    <t>odsetki kredytowe</t>
  </si>
  <si>
    <t>2.</t>
  </si>
  <si>
    <t>30.10.1998</t>
  </si>
  <si>
    <t>Kanalizacja Browarna</t>
  </si>
  <si>
    <t>30.09.2003</t>
  </si>
  <si>
    <t>3.</t>
  </si>
  <si>
    <t>BWR S.A. O/Trzebinia</t>
  </si>
  <si>
    <t>30.04.2000</t>
  </si>
  <si>
    <t>30.04.2004</t>
  </si>
  <si>
    <t>4.</t>
  </si>
  <si>
    <t>WFOŚ i GW Kraków</t>
  </si>
  <si>
    <t>30.09.2001</t>
  </si>
  <si>
    <t>30.06.2005</t>
  </si>
  <si>
    <t>5.</t>
  </si>
  <si>
    <t>BWR S.A. o Trzebinia</t>
  </si>
  <si>
    <t>30.06.2000</t>
  </si>
  <si>
    <t>30.05.2003</t>
  </si>
  <si>
    <t>6.</t>
  </si>
  <si>
    <t>BISE Warszawa</t>
  </si>
  <si>
    <t>kwartalnie</t>
  </si>
  <si>
    <t>15.06.2002</t>
  </si>
  <si>
    <t>Budowa Zespołu Szkół</t>
  </si>
  <si>
    <t>15.03.2004</t>
  </si>
  <si>
    <t>7.</t>
  </si>
  <si>
    <t>30.01.2001</t>
  </si>
  <si>
    <t>Budowa Hali Sportowej</t>
  </si>
  <si>
    <t>22.12.2003</t>
  </si>
  <si>
    <t>8.</t>
  </si>
  <si>
    <t>PKO BP SA O/Dąbr. Górn.</t>
  </si>
  <si>
    <t>01.11.2001</t>
  </si>
  <si>
    <t>Kredyt-oddłużenie Oświaty</t>
  </si>
  <si>
    <t>01.09.2002</t>
  </si>
  <si>
    <t>9.</t>
  </si>
  <si>
    <t xml:space="preserve">Kredyt inwestycyjny - m.. in.Hala Sportowa </t>
  </si>
  <si>
    <t>01.07.2002</t>
  </si>
  <si>
    <t>01.07.2005</t>
  </si>
  <si>
    <t>10.</t>
  </si>
  <si>
    <t xml:space="preserve">Deutche Bank 24-Kredyt inwestycyjny </t>
  </si>
  <si>
    <t>01.02.2003</t>
  </si>
  <si>
    <t>31.12.2005</t>
  </si>
  <si>
    <t>Raty ogółem</t>
  </si>
  <si>
    <t>Odsetki ogółem</t>
  </si>
  <si>
    <t>Zadłużenie gminy ogółem</t>
  </si>
  <si>
    <t>Planowane dochody</t>
  </si>
  <si>
    <t>Zadłużenie w %</t>
  </si>
  <si>
    <t xml:space="preserve">      </t>
  </si>
  <si>
    <t xml:space="preserve">Ogólne zadłużenie gminy w latach 2003-2005 wynosi                                </t>
  </si>
  <si>
    <t>Planowane spłaty zobowiązań na 2003 rok i lata następne</t>
  </si>
  <si>
    <t>Tytuł spłaty</t>
  </si>
  <si>
    <t>Planowane spłaty zobowiązań na lata:</t>
  </si>
  <si>
    <t>Spłata rat kredytów:</t>
  </si>
  <si>
    <t>długoterminowego</t>
  </si>
  <si>
    <t>krótkoterminowego</t>
  </si>
  <si>
    <t>Spłata rat pożyczki:</t>
  </si>
  <si>
    <t>długotetrminowej</t>
  </si>
  <si>
    <t>Odsetki od kredytów i pożyczek</t>
  </si>
  <si>
    <t>Spłaty z tytułu udzielonych gwarancji</t>
  </si>
  <si>
    <t>Łączne spłaty z tytułu rat i odsetek oraz gwarancje</t>
  </si>
  <si>
    <t>Ogółem dochody budżetowe</t>
  </si>
  <si>
    <t>15% prognozowanych dochodów             ( z pozycji 6.)</t>
  </si>
  <si>
    <t>Stosunek spłat odsetek i poręczeń                 (poz.5) do dochodów (poz.6) w %</t>
  </si>
  <si>
    <t xml:space="preserve">                  Załącznik Nr 10</t>
  </si>
  <si>
    <t xml:space="preserve">                  do uchwały budżetowej Nr            </t>
  </si>
  <si>
    <t xml:space="preserve">                  Rady Miejskiej w Sławkowie z dnia</t>
  </si>
  <si>
    <t xml:space="preserve">Wykaz zadań inwestycyjnych Miasta Sławkowa </t>
  </si>
  <si>
    <t>na 2003 rok.</t>
  </si>
  <si>
    <t>Nazwa zadania</t>
  </si>
  <si>
    <t>Klasyfikacja budżetowa -                   (dział - rozdział)</t>
  </si>
  <si>
    <t>Planowane nakłady inwestycyjne                   w 2003 r.</t>
  </si>
  <si>
    <t>Przebudowa ulicy Browarnej</t>
  </si>
  <si>
    <t>600 - 60016</t>
  </si>
  <si>
    <t xml:space="preserve">2. </t>
  </si>
  <si>
    <t>Uregulowanie stanu prawnego drogi przy ulicy Sikorskiego</t>
  </si>
  <si>
    <t xml:space="preserve">3. </t>
  </si>
  <si>
    <t>Wykup budynku przy ulicy Łosińskiej 1 - II rata</t>
  </si>
  <si>
    <t>700 - 70005</t>
  </si>
  <si>
    <t xml:space="preserve">4. </t>
  </si>
  <si>
    <t>Zakupy informatyczne</t>
  </si>
  <si>
    <t>750 - 75023</t>
  </si>
  <si>
    <t>Zakupy sprzętu radiotelefonicznego dla Ochotniczej Straży Pożarnej</t>
  </si>
  <si>
    <t>754 - 75412</t>
  </si>
  <si>
    <t xml:space="preserve">6. </t>
  </si>
  <si>
    <t>Budowa gazociągu ulicy Hrubieszowskiej</t>
  </si>
  <si>
    <t>900 - 90095</t>
  </si>
  <si>
    <t>Budowa oświetlenia ulicy Chwaliboskie</t>
  </si>
  <si>
    <t>Dokumentacja techniczna ulic Garncarska i Zamkowa</t>
  </si>
  <si>
    <t>Połączenie Hali Sportowej              z Zespołem Szkół - łącznik</t>
  </si>
  <si>
    <t>Budowa wodociągu, drogi               i odwodnienia ulicy Krakowskiej</t>
  </si>
  <si>
    <t>Razem</t>
  </si>
  <si>
    <t xml:space="preserve">  </t>
  </si>
  <si>
    <t>Wybrany bank</t>
  </si>
  <si>
    <t>01.09.2004</t>
  </si>
  <si>
    <t>01.10.2004</t>
  </si>
  <si>
    <t>11.</t>
  </si>
  <si>
    <t>Linia w rachunku bieżącyn</t>
  </si>
  <si>
    <t>Źródło sfinansowania spłat kredytów stanowić będą dochody z tytułu podatku od nieruchomości.</t>
  </si>
  <si>
    <t xml:space="preserve"> do uchwały budżetowej Nr VI/34/03</t>
  </si>
  <si>
    <t xml:space="preserve"> Rady Miejskiej w Sławkowie z dnia 7 marca 2003r</t>
  </si>
  <si>
    <t xml:space="preserve"> Załącznik Nr 3</t>
  </si>
  <si>
    <t xml:space="preserve">Sławków dnia 7 marca 2003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</si>
</sst>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00\-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i/>
      <sz val="1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3" fontId="7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top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11" fillId="0" borderId="3" xfId="0" applyFont="1" applyBorder="1" applyAlignment="1">
      <alignment wrapText="1"/>
    </xf>
    <xf numFmtId="0" fontId="11" fillId="0" borderId="20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2" fillId="0" borderId="25" xfId="0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64" fontId="14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164" fontId="14" fillId="0" borderId="25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0" fontId="13" fillId="0" borderId="27" xfId="0" applyFont="1" applyBorder="1" applyAlignment="1">
      <alignment horizontal="center"/>
    </xf>
    <xf numFmtId="10" fontId="14" fillId="0" borderId="27" xfId="0" applyNumberFormat="1" applyFont="1" applyBorder="1" applyAlignment="1">
      <alignment horizontal="center"/>
    </xf>
    <xf numFmtId="3" fontId="14" fillId="0" borderId="27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164" fontId="14" fillId="0" borderId="27" xfId="0" applyNumberFormat="1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0" fontId="13" fillId="0" borderId="26" xfId="0" applyFont="1" applyBorder="1" applyAlignment="1">
      <alignment horizontal="center"/>
    </xf>
    <xf numFmtId="0" fontId="14" fillId="0" borderId="26" xfId="0" applyFont="1" applyBorder="1" applyAlignment="1">
      <alignment/>
    </xf>
    <xf numFmtId="10" fontId="14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64" fontId="14" fillId="0" borderId="26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14" fillId="0" borderId="25" xfId="0" applyFont="1" applyBorder="1" applyAlignment="1">
      <alignment/>
    </xf>
    <xf numFmtId="10" fontId="14" fillId="0" borderId="25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/>
    </xf>
    <xf numFmtId="164" fontId="14" fillId="0" borderId="25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7" xfId="0" applyFont="1" applyBorder="1" applyAlignment="1">
      <alignment/>
    </xf>
    <xf numFmtId="3" fontId="14" fillId="0" borderId="27" xfId="0" applyNumberFormat="1" applyFont="1" applyBorder="1" applyAlignment="1">
      <alignment/>
    </xf>
    <xf numFmtId="164" fontId="14" fillId="0" borderId="27" xfId="0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26" xfId="0" applyNumberFormat="1" applyFont="1" applyBorder="1" applyAlignment="1">
      <alignment horizontal="center"/>
    </xf>
    <xf numFmtId="3" fontId="14" fillId="0" borderId="26" xfId="0" applyNumberFormat="1" applyFont="1" applyBorder="1" applyAlignment="1">
      <alignment/>
    </xf>
    <xf numFmtId="164" fontId="14" fillId="0" borderId="26" xfId="0" applyNumberFormat="1" applyFont="1" applyBorder="1" applyAlignment="1">
      <alignment horizontal="center"/>
    </xf>
    <xf numFmtId="164" fontId="14" fillId="0" borderId="26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5" xfId="0" applyNumberFormat="1" applyFont="1" applyBorder="1" applyAlignment="1">
      <alignment horizontal="center"/>
    </xf>
    <xf numFmtId="9" fontId="14" fillId="0" borderId="27" xfId="0" applyNumberFormat="1" applyFont="1" applyBorder="1" applyAlignment="1">
      <alignment horizontal="center"/>
    </xf>
    <xf numFmtId="164" fontId="14" fillId="0" borderId="27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164" fontId="14" fillId="0" borderId="2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25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1" fontId="14" fillId="0" borderId="25" xfId="0" applyNumberFormat="1" applyFont="1" applyBorder="1" applyAlignment="1">
      <alignment/>
    </xf>
    <xf numFmtId="1" fontId="14" fillId="0" borderId="3" xfId="0" applyNumberFormat="1" applyFont="1" applyBorder="1" applyAlignment="1">
      <alignment/>
    </xf>
    <xf numFmtId="1" fontId="14" fillId="0" borderId="27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1" fontId="14" fillId="0" borderId="1" xfId="0" applyNumberFormat="1" applyFont="1" applyBorder="1" applyAlignment="1">
      <alignment/>
    </xf>
    <xf numFmtId="0" fontId="14" fillId="0" borderId="25" xfId="0" applyFont="1" applyBorder="1" applyAlignment="1">
      <alignment vertical="top"/>
    </xf>
    <xf numFmtId="0" fontId="14" fillId="0" borderId="25" xfId="0" applyFont="1" applyBorder="1" applyAlignment="1">
      <alignment wrapText="1"/>
    </xf>
    <xf numFmtId="0" fontId="14" fillId="0" borderId="3" xfId="0" applyFont="1" applyBorder="1" applyAlignment="1">
      <alignment vertical="top"/>
    </xf>
    <xf numFmtId="0" fontId="14" fillId="0" borderId="3" xfId="0" applyNumberFormat="1" applyFont="1" applyBorder="1" applyAlignment="1">
      <alignment wrapText="1"/>
    </xf>
    <xf numFmtId="10" fontId="14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/>
    </xf>
    <xf numFmtId="164" fontId="14" fillId="0" borderId="3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wrapText="1"/>
    </xf>
    <xf numFmtId="0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2" fontId="15" fillId="0" borderId="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0" fontId="1" fillId="0" borderId="8" xfId="0" applyFont="1" applyBorder="1" applyAlignment="1">
      <alignment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workbookViewId="0" topLeftCell="A30">
      <selection activeCell="H49" sqref="H49"/>
    </sheetView>
  </sheetViews>
  <sheetFormatPr defaultColWidth="9.00390625" defaultRowHeight="12.75"/>
  <cols>
    <col min="1" max="1" width="3.125" style="0" customWidth="1"/>
    <col min="2" max="2" width="25.75390625" style="0" customWidth="1"/>
    <col min="3" max="3" width="10.25390625" style="0" customWidth="1"/>
    <col min="4" max="4" width="13.375" style="0" customWidth="1"/>
    <col min="5" max="5" width="13.00390625" style="0" customWidth="1"/>
    <col min="6" max="6" width="15.75390625" style="0" customWidth="1"/>
    <col min="7" max="7" width="12.875" style="0" customWidth="1"/>
    <col min="8" max="8" width="12.375" style="0" customWidth="1"/>
    <col min="9" max="9" width="13.625" style="0" customWidth="1"/>
    <col min="10" max="10" width="12.00390625" style="0" customWidth="1"/>
    <col min="11" max="11" width="12.625" style="0" customWidth="1"/>
  </cols>
  <sheetData>
    <row r="1" spans="1:9" ht="23.25">
      <c r="A1" s="5" t="s">
        <v>0</v>
      </c>
      <c r="B1" s="5"/>
      <c r="C1" s="5"/>
      <c r="D1" s="5"/>
      <c r="E1" s="5"/>
      <c r="F1" s="5"/>
      <c r="G1" s="4"/>
      <c r="H1" s="4"/>
      <c r="I1" s="4"/>
    </row>
    <row r="2" spans="1:10" ht="12.75">
      <c r="A2" s="58" t="s">
        <v>1</v>
      </c>
      <c r="B2" s="58" t="s">
        <v>2</v>
      </c>
      <c r="C2" s="59" t="s">
        <v>3</v>
      </c>
      <c r="D2" s="58" t="s">
        <v>4</v>
      </c>
      <c r="E2" s="58" t="s">
        <v>5</v>
      </c>
      <c r="F2" s="58" t="s">
        <v>6</v>
      </c>
      <c r="G2" s="58">
        <v>2003</v>
      </c>
      <c r="H2" s="58">
        <v>2004</v>
      </c>
      <c r="I2" s="60">
        <v>2005</v>
      </c>
      <c r="J2" s="60">
        <v>2006</v>
      </c>
    </row>
    <row r="3" spans="1:10" ht="12.75">
      <c r="A3" s="61"/>
      <c r="B3" s="61"/>
      <c r="C3" s="62" t="s">
        <v>7</v>
      </c>
      <c r="D3" s="61" t="s">
        <v>8</v>
      </c>
      <c r="E3" s="61"/>
      <c r="F3" s="61" t="s">
        <v>9</v>
      </c>
      <c r="G3" s="61" t="s">
        <v>10</v>
      </c>
      <c r="H3" s="61" t="s">
        <v>10</v>
      </c>
      <c r="I3" s="63" t="s">
        <v>10</v>
      </c>
      <c r="J3" s="63" t="s">
        <v>10</v>
      </c>
    </row>
    <row r="4" spans="1:10" ht="12.75">
      <c r="A4" s="64"/>
      <c r="B4" s="64" t="s">
        <v>106</v>
      </c>
      <c r="C4" s="65"/>
      <c r="D4" s="66"/>
      <c r="E4" s="66"/>
      <c r="F4" s="66" t="s">
        <v>107</v>
      </c>
      <c r="G4" s="67"/>
      <c r="H4" s="67"/>
      <c r="I4" s="68"/>
      <c r="J4" s="68"/>
    </row>
    <row r="5" spans="1:10" ht="12.75">
      <c r="A5" s="69"/>
      <c r="B5" s="69"/>
      <c r="C5" s="70">
        <v>0.0674</v>
      </c>
      <c r="D5" s="71">
        <v>580000</v>
      </c>
      <c r="E5" s="72">
        <v>24166.67</v>
      </c>
      <c r="F5" s="72" t="s">
        <v>108</v>
      </c>
      <c r="G5" s="73">
        <v>0</v>
      </c>
      <c r="H5" s="73">
        <v>96666.68</v>
      </c>
      <c r="I5" s="74">
        <v>290000</v>
      </c>
      <c r="J5" s="74">
        <v>193333.36</v>
      </c>
    </row>
    <row r="6" spans="1:10" ht="12.75">
      <c r="A6" s="75"/>
      <c r="B6" s="76" t="s">
        <v>16</v>
      </c>
      <c r="C6" s="77"/>
      <c r="D6" s="78"/>
      <c r="E6" s="78"/>
      <c r="F6" s="78"/>
      <c r="G6" s="79">
        <v>12852.16</v>
      </c>
      <c r="H6" s="79">
        <v>37753</v>
      </c>
      <c r="I6" s="80">
        <v>23294.54</v>
      </c>
      <c r="J6" s="80">
        <v>4819.56</v>
      </c>
    </row>
    <row r="7" spans="1:10" ht="12.75">
      <c r="A7" s="81" t="s">
        <v>11</v>
      </c>
      <c r="B7" s="81" t="s">
        <v>12</v>
      </c>
      <c r="C7" s="82"/>
      <c r="D7" s="83"/>
      <c r="E7" s="83"/>
      <c r="F7" s="65" t="s">
        <v>13</v>
      </c>
      <c r="G7" s="84"/>
      <c r="H7" s="81"/>
      <c r="I7" s="85"/>
      <c r="J7" s="85"/>
    </row>
    <row r="8" spans="1:10" ht="12.75">
      <c r="A8" s="86"/>
      <c r="B8" s="86" t="s">
        <v>14</v>
      </c>
      <c r="C8" s="70">
        <v>0.1</v>
      </c>
      <c r="D8" s="87">
        <v>1033224</v>
      </c>
      <c r="E8" s="87">
        <v>17814</v>
      </c>
      <c r="F8" s="88" t="s">
        <v>15</v>
      </c>
      <c r="G8" s="87">
        <v>0</v>
      </c>
      <c r="H8" s="86">
        <v>0</v>
      </c>
      <c r="I8" s="89">
        <v>0</v>
      </c>
      <c r="J8" s="89">
        <v>0</v>
      </c>
    </row>
    <row r="9" spans="1:10" ht="12.75">
      <c r="A9" s="76"/>
      <c r="B9" s="76" t="s">
        <v>16</v>
      </c>
      <c r="C9" s="90"/>
      <c r="D9" s="91"/>
      <c r="E9" s="91"/>
      <c r="F9" s="92"/>
      <c r="G9" s="93">
        <v>0</v>
      </c>
      <c r="H9" s="76">
        <v>0</v>
      </c>
      <c r="I9" s="94">
        <v>0</v>
      </c>
      <c r="J9" s="94">
        <v>0</v>
      </c>
    </row>
    <row r="10" spans="1:10" ht="12.75">
      <c r="A10" s="81" t="s">
        <v>17</v>
      </c>
      <c r="B10" s="81" t="s">
        <v>12</v>
      </c>
      <c r="C10" s="95"/>
      <c r="D10" s="83"/>
      <c r="E10" s="83"/>
      <c r="F10" s="65" t="s">
        <v>18</v>
      </c>
      <c r="G10" s="84"/>
      <c r="H10" s="81"/>
      <c r="I10" s="85"/>
      <c r="J10" s="85"/>
    </row>
    <row r="11" spans="1:10" ht="12.75">
      <c r="A11" s="86"/>
      <c r="B11" s="86" t="s">
        <v>19</v>
      </c>
      <c r="C11" s="96">
        <v>0.08</v>
      </c>
      <c r="D11" s="87">
        <v>1000000</v>
      </c>
      <c r="E11" s="87">
        <v>16700</v>
      </c>
      <c r="F11" s="88" t="s">
        <v>20</v>
      </c>
      <c r="G11" s="97">
        <v>148300</v>
      </c>
      <c r="H11" s="86">
        <v>0</v>
      </c>
      <c r="I11" s="89">
        <v>0</v>
      </c>
      <c r="J11" s="89">
        <v>0</v>
      </c>
    </row>
    <row r="12" spans="1:10" ht="12.75">
      <c r="A12" s="76"/>
      <c r="B12" s="76" t="s">
        <v>16</v>
      </c>
      <c r="C12" s="90"/>
      <c r="D12" s="91"/>
      <c r="E12" s="91"/>
      <c r="F12" s="92"/>
      <c r="G12" s="93">
        <v>11864</v>
      </c>
      <c r="H12" s="76">
        <v>0</v>
      </c>
      <c r="I12" s="94">
        <v>0</v>
      </c>
      <c r="J12" s="94">
        <v>0</v>
      </c>
    </row>
    <row r="13" spans="1:10" ht="12.75">
      <c r="A13" s="81" t="s">
        <v>21</v>
      </c>
      <c r="B13" s="81" t="s">
        <v>22</v>
      </c>
      <c r="C13" s="95"/>
      <c r="D13" s="83"/>
      <c r="E13" s="83"/>
      <c r="F13" s="65" t="s">
        <v>23</v>
      </c>
      <c r="G13" s="84"/>
      <c r="H13" s="81"/>
      <c r="I13" s="85"/>
      <c r="J13" s="85"/>
    </row>
    <row r="14" spans="1:10" ht="12.75">
      <c r="A14" s="86"/>
      <c r="B14" s="86" t="s">
        <v>19</v>
      </c>
      <c r="C14" s="70">
        <v>0.195</v>
      </c>
      <c r="D14" s="87">
        <v>840000</v>
      </c>
      <c r="E14" s="87">
        <v>17150</v>
      </c>
      <c r="F14" s="88" t="s">
        <v>24</v>
      </c>
      <c r="G14" s="97">
        <v>205800</v>
      </c>
      <c r="H14" s="97">
        <v>68250</v>
      </c>
      <c r="I14" s="89">
        <v>0</v>
      </c>
      <c r="J14" s="89">
        <v>0</v>
      </c>
    </row>
    <row r="15" spans="1:10" ht="12.75">
      <c r="A15" s="76"/>
      <c r="B15" s="76" t="s">
        <v>16</v>
      </c>
      <c r="C15" s="90"/>
      <c r="D15" s="91"/>
      <c r="E15" s="91"/>
      <c r="F15" s="92"/>
      <c r="G15" s="93">
        <v>30576.71</v>
      </c>
      <c r="H15" s="93">
        <v>2699.48</v>
      </c>
      <c r="I15" s="98">
        <v>0</v>
      </c>
      <c r="J15" s="94">
        <v>0</v>
      </c>
    </row>
    <row r="16" spans="1:10" ht="12.75">
      <c r="A16" s="81" t="s">
        <v>25</v>
      </c>
      <c r="B16" s="81" t="s">
        <v>26</v>
      </c>
      <c r="C16" s="95"/>
      <c r="D16" s="83"/>
      <c r="E16" s="81"/>
      <c r="F16" s="65" t="s">
        <v>27</v>
      </c>
      <c r="G16" s="84"/>
      <c r="H16" s="84"/>
      <c r="I16" s="99"/>
      <c r="J16" s="85"/>
    </row>
    <row r="17" spans="1:10" ht="12.75">
      <c r="A17" s="86"/>
      <c r="B17" s="86" t="s">
        <v>19</v>
      </c>
      <c r="C17" s="96">
        <v>0.06</v>
      </c>
      <c r="D17" s="87">
        <v>225000</v>
      </c>
      <c r="E17" s="87">
        <v>14070</v>
      </c>
      <c r="F17" s="88" t="s">
        <v>28</v>
      </c>
      <c r="G17" s="97">
        <v>56248</v>
      </c>
      <c r="H17" s="97">
        <v>56248</v>
      </c>
      <c r="I17" s="100">
        <v>28132</v>
      </c>
      <c r="J17" s="89">
        <v>0</v>
      </c>
    </row>
    <row r="18" spans="1:10" ht="12.75">
      <c r="A18" s="76"/>
      <c r="B18" s="76" t="s">
        <v>16</v>
      </c>
      <c r="C18" s="90"/>
      <c r="D18" s="91"/>
      <c r="E18" s="91"/>
      <c r="F18" s="92"/>
      <c r="G18" s="93">
        <v>7163.54</v>
      </c>
      <c r="H18" s="93">
        <v>3792.13</v>
      </c>
      <c r="I18" s="101">
        <v>626.43</v>
      </c>
      <c r="J18" s="94">
        <v>0</v>
      </c>
    </row>
    <row r="19" spans="1:10" ht="12.75">
      <c r="A19" s="81" t="s">
        <v>29</v>
      </c>
      <c r="B19" s="81" t="s">
        <v>30</v>
      </c>
      <c r="C19" s="95"/>
      <c r="D19" s="83"/>
      <c r="E19" s="83"/>
      <c r="F19" s="65" t="s">
        <v>31</v>
      </c>
      <c r="G19" s="84"/>
      <c r="H19" s="84"/>
      <c r="I19" s="99"/>
      <c r="J19" s="85"/>
    </row>
    <row r="20" spans="1:10" ht="13.5" customHeight="1">
      <c r="A20" s="86"/>
      <c r="B20" s="86" t="s">
        <v>19</v>
      </c>
      <c r="C20" s="96">
        <v>0.19</v>
      </c>
      <c r="D20" s="87">
        <v>525000</v>
      </c>
      <c r="E20" s="87">
        <v>12761</v>
      </c>
      <c r="F20" s="88" t="s">
        <v>32</v>
      </c>
      <c r="G20" s="97">
        <v>109375</v>
      </c>
      <c r="H20" s="87">
        <v>0</v>
      </c>
      <c r="I20" s="102">
        <v>0</v>
      </c>
      <c r="J20" s="89">
        <v>0</v>
      </c>
    </row>
    <row r="21" spans="1:10" ht="12.75">
      <c r="A21" s="76"/>
      <c r="B21" s="76" t="s">
        <v>16</v>
      </c>
      <c r="C21" s="90"/>
      <c r="D21" s="91"/>
      <c r="E21" s="91"/>
      <c r="F21" s="92"/>
      <c r="G21" s="93">
        <v>5547.26</v>
      </c>
      <c r="H21" s="91">
        <v>0</v>
      </c>
      <c r="I21" s="98">
        <v>0</v>
      </c>
      <c r="J21" s="94">
        <v>0</v>
      </c>
    </row>
    <row r="22" spans="1:10" ht="12.75">
      <c r="A22" s="81" t="s">
        <v>33</v>
      </c>
      <c r="B22" s="81" t="s">
        <v>34</v>
      </c>
      <c r="C22" s="95"/>
      <c r="D22" s="83"/>
      <c r="E22" s="103" t="s">
        <v>35</v>
      </c>
      <c r="F22" s="65" t="s">
        <v>36</v>
      </c>
      <c r="G22" s="84"/>
      <c r="H22" s="84"/>
      <c r="I22" s="99"/>
      <c r="J22" s="85"/>
    </row>
    <row r="23" spans="1:10" ht="12.75">
      <c r="A23" s="86"/>
      <c r="B23" s="86" t="s">
        <v>37</v>
      </c>
      <c r="C23" s="96">
        <v>0.13</v>
      </c>
      <c r="D23" s="87">
        <v>1100000</v>
      </c>
      <c r="E23" s="87">
        <v>45833.33</v>
      </c>
      <c r="F23" s="88" t="s">
        <v>38</v>
      </c>
      <c r="G23" s="97">
        <v>549999.96</v>
      </c>
      <c r="H23" s="97">
        <v>137500</v>
      </c>
      <c r="I23" s="102">
        <v>0</v>
      </c>
      <c r="J23" s="89">
        <v>0</v>
      </c>
    </row>
    <row r="24" spans="1:10" ht="12.75">
      <c r="A24" s="76"/>
      <c r="B24" s="76" t="s">
        <v>16</v>
      </c>
      <c r="C24" s="90"/>
      <c r="D24" s="91"/>
      <c r="E24" s="104" t="s">
        <v>35</v>
      </c>
      <c r="F24" s="92"/>
      <c r="G24" s="93">
        <v>164813</v>
      </c>
      <c r="H24" s="93">
        <v>2800</v>
      </c>
      <c r="I24" s="98">
        <v>0</v>
      </c>
      <c r="J24" s="94">
        <v>0</v>
      </c>
    </row>
    <row r="25" spans="1:10" ht="13.5" customHeight="1">
      <c r="A25" s="81" t="s">
        <v>39</v>
      </c>
      <c r="B25" s="81" t="s">
        <v>22</v>
      </c>
      <c r="C25" s="95"/>
      <c r="D25" s="83"/>
      <c r="E25" s="83"/>
      <c r="F25" s="65" t="s">
        <v>40</v>
      </c>
      <c r="G25" s="84"/>
      <c r="H25" s="84"/>
      <c r="I25" s="99"/>
      <c r="J25" s="85"/>
    </row>
    <row r="26" spans="1:10" ht="12.75">
      <c r="A26" s="86"/>
      <c r="B26" s="86" t="s">
        <v>41</v>
      </c>
      <c r="C26" s="70">
        <v>0.215</v>
      </c>
      <c r="D26" s="87">
        <v>150000</v>
      </c>
      <c r="E26" s="87">
        <v>6250</v>
      </c>
      <c r="F26" s="88" t="s">
        <v>42</v>
      </c>
      <c r="G26" s="97">
        <v>75000</v>
      </c>
      <c r="H26" s="87">
        <v>0</v>
      </c>
      <c r="I26" s="102">
        <v>0</v>
      </c>
      <c r="J26" s="89">
        <v>0</v>
      </c>
    </row>
    <row r="27" spans="1:10" ht="12.75">
      <c r="A27" s="76"/>
      <c r="B27" s="76" t="s">
        <v>16</v>
      </c>
      <c r="C27" s="90"/>
      <c r="D27" s="91"/>
      <c r="E27" s="91"/>
      <c r="F27" s="92"/>
      <c r="G27" s="93">
        <v>9696</v>
      </c>
      <c r="H27" s="91">
        <v>0</v>
      </c>
      <c r="I27" s="98">
        <v>0</v>
      </c>
      <c r="J27" s="94">
        <v>0</v>
      </c>
    </row>
    <row r="28" spans="1:10" ht="15" customHeight="1">
      <c r="A28" s="81" t="s">
        <v>43</v>
      </c>
      <c r="B28" s="81" t="s">
        <v>44</v>
      </c>
      <c r="C28" s="95"/>
      <c r="D28" s="81"/>
      <c r="E28" s="83"/>
      <c r="F28" s="65" t="s">
        <v>45</v>
      </c>
      <c r="G28" s="105">
        <v>0</v>
      </c>
      <c r="H28" s="105">
        <v>0</v>
      </c>
      <c r="I28" s="106">
        <v>0</v>
      </c>
      <c r="J28" s="85">
        <v>0</v>
      </c>
    </row>
    <row r="29" spans="1:10" ht="15" customHeight="1">
      <c r="A29" s="86"/>
      <c r="B29" s="86" t="s">
        <v>46</v>
      </c>
      <c r="C29" s="70">
        <v>0.153</v>
      </c>
      <c r="D29" s="87">
        <v>150000</v>
      </c>
      <c r="E29" s="87">
        <v>13636</v>
      </c>
      <c r="F29" s="88" t="s">
        <v>47</v>
      </c>
      <c r="G29" s="107"/>
      <c r="H29" s="107"/>
      <c r="I29" s="108"/>
      <c r="J29" s="89"/>
    </row>
    <row r="30" spans="1:10" ht="12.75">
      <c r="A30" s="76"/>
      <c r="B30" s="76" t="s">
        <v>16</v>
      </c>
      <c r="C30" s="90"/>
      <c r="D30" s="91"/>
      <c r="E30" s="91"/>
      <c r="F30" s="92"/>
      <c r="G30" s="109">
        <v>0</v>
      </c>
      <c r="H30" s="109">
        <v>0</v>
      </c>
      <c r="I30" s="110">
        <v>0</v>
      </c>
      <c r="J30" s="94">
        <v>0</v>
      </c>
    </row>
    <row r="31" spans="1:10" ht="22.5">
      <c r="A31" s="111" t="s">
        <v>48</v>
      </c>
      <c r="B31" s="112" t="s">
        <v>49</v>
      </c>
      <c r="C31" s="82">
        <v>0.185</v>
      </c>
      <c r="D31" s="83">
        <v>500000</v>
      </c>
      <c r="E31" s="83">
        <v>20834</v>
      </c>
      <c r="F31" s="65" t="s">
        <v>50</v>
      </c>
      <c r="G31" s="84">
        <v>187497</v>
      </c>
      <c r="H31" s="84">
        <v>250008</v>
      </c>
      <c r="I31" s="99">
        <v>124988</v>
      </c>
      <c r="J31" s="85">
        <v>0</v>
      </c>
    </row>
    <row r="32" spans="1:10" ht="12.75">
      <c r="A32" s="76"/>
      <c r="B32" s="76" t="s">
        <v>16</v>
      </c>
      <c r="C32" s="90"/>
      <c r="D32" s="91"/>
      <c r="E32" s="91"/>
      <c r="F32" s="92" t="s">
        <v>51</v>
      </c>
      <c r="G32" s="93">
        <v>38000</v>
      </c>
      <c r="H32" s="93">
        <v>51318</v>
      </c>
      <c r="I32" s="101">
        <v>8869</v>
      </c>
      <c r="J32" s="94">
        <v>0</v>
      </c>
    </row>
    <row r="33" spans="1:11" ht="22.5">
      <c r="A33" s="113" t="s">
        <v>52</v>
      </c>
      <c r="B33" s="114" t="s">
        <v>53</v>
      </c>
      <c r="C33" s="115">
        <v>0.0763</v>
      </c>
      <c r="D33" s="116">
        <v>900000</v>
      </c>
      <c r="E33" s="116">
        <v>37500</v>
      </c>
      <c r="F33" s="117" t="s">
        <v>54</v>
      </c>
      <c r="G33" s="99">
        <v>0</v>
      </c>
      <c r="H33" s="99">
        <v>412500</v>
      </c>
      <c r="I33" s="99">
        <v>487500</v>
      </c>
      <c r="J33" s="85">
        <v>0</v>
      </c>
      <c r="K33" s="1"/>
    </row>
    <row r="34" spans="1:11" ht="12.75">
      <c r="A34" s="94"/>
      <c r="B34" s="118"/>
      <c r="C34" s="119"/>
      <c r="D34" s="98"/>
      <c r="E34" s="98"/>
      <c r="F34" s="120" t="s">
        <v>55</v>
      </c>
      <c r="G34" s="101">
        <v>47736</v>
      </c>
      <c r="H34" s="101">
        <v>40369</v>
      </c>
      <c r="I34" s="101">
        <v>6609</v>
      </c>
      <c r="J34" s="94">
        <v>0</v>
      </c>
      <c r="K34" s="1"/>
    </row>
    <row r="35" spans="1:11" ht="12.75">
      <c r="A35" s="85" t="s">
        <v>109</v>
      </c>
      <c r="B35" s="114" t="s">
        <v>110</v>
      </c>
      <c r="C35" s="121"/>
      <c r="D35" s="116"/>
      <c r="E35" s="116"/>
      <c r="F35" s="117"/>
      <c r="G35" s="99"/>
      <c r="H35" s="99"/>
      <c r="I35" s="99"/>
      <c r="J35" s="85"/>
      <c r="K35" s="1"/>
    </row>
    <row r="36" spans="1:11" ht="12.75">
      <c r="A36" s="94"/>
      <c r="B36" s="118"/>
      <c r="C36" s="119"/>
      <c r="D36" s="98"/>
      <c r="E36" s="98"/>
      <c r="F36" s="120"/>
      <c r="G36" s="101">
        <v>15000</v>
      </c>
      <c r="H36" s="101">
        <v>15000</v>
      </c>
      <c r="I36" s="101">
        <v>15000</v>
      </c>
      <c r="J36" s="101"/>
      <c r="K36" s="1"/>
    </row>
    <row r="37" spans="1:10" ht="12.75">
      <c r="A37" s="122"/>
      <c r="B37" s="123" t="s">
        <v>56</v>
      </c>
      <c r="C37" s="124"/>
      <c r="D37" s="125"/>
      <c r="E37" s="125"/>
      <c r="F37" s="126"/>
      <c r="G37" s="126">
        <f>(G8+G11+G14+G17+G20+G23+G26+G28+G31+G33+G5)</f>
        <v>1332219.96</v>
      </c>
      <c r="H37" s="126">
        <f>(H8+H11+H14+H17+H20+H23+H26+H28+H31+H33+H5)</f>
        <v>1021172.6799999999</v>
      </c>
      <c r="I37" s="126">
        <f>(I8+I11+I14+I17+I20+I23+I26+I28+I31+I33+I5)</f>
        <v>930620</v>
      </c>
      <c r="J37" s="126">
        <f>J5</f>
        <v>193333.36</v>
      </c>
    </row>
    <row r="38" spans="1:11" ht="12.75">
      <c r="A38" s="122"/>
      <c r="B38" s="123" t="s">
        <v>57</v>
      </c>
      <c r="C38" s="127"/>
      <c r="D38" s="125"/>
      <c r="E38" s="123"/>
      <c r="F38" s="126"/>
      <c r="G38" s="126">
        <f>(G9+G12+G15+G18+G21+G24+G27+G30+G32+G34+G6+G36)</f>
        <v>343248.67</v>
      </c>
      <c r="H38" s="126">
        <f>(H9+H12+H15+H18+H21+H24+H27+H30+H32+H34+H6+H36)</f>
        <v>153731.61</v>
      </c>
      <c r="I38" s="126">
        <f>(I9+I12+I15+I18+I21+I24+I27+I30+I32+I34+I6+I36)</f>
        <v>54398.97</v>
      </c>
      <c r="J38" s="126">
        <f>J6</f>
        <v>4819.56</v>
      </c>
      <c r="K38" s="1"/>
    </row>
    <row r="39" spans="1:10" ht="12.75">
      <c r="A39" s="122"/>
      <c r="B39" s="123" t="s">
        <v>58</v>
      </c>
      <c r="C39" s="127"/>
      <c r="D39" s="125"/>
      <c r="E39" s="123"/>
      <c r="F39" s="126"/>
      <c r="G39" s="126">
        <f>(G37+G38)</f>
        <v>1675468.63</v>
      </c>
      <c r="H39" s="126">
        <f>(H37+H38)</f>
        <v>1174904.29</v>
      </c>
      <c r="I39" s="126">
        <f>(I37+I38)</f>
        <v>985018.97</v>
      </c>
      <c r="J39" s="126">
        <f>(J37+J38)</f>
        <v>198152.91999999998</v>
      </c>
    </row>
    <row r="40" spans="1:10" ht="12.75">
      <c r="A40" s="122"/>
      <c r="B40" s="123" t="s">
        <v>59</v>
      </c>
      <c r="C40" s="127"/>
      <c r="D40" s="123"/>
      <c r="E40" s="123"/>
      <c r="F40" s="126"/>
      <c r="G40" s="125">
        <v>14210006</v>
      </c>
      <c r="H40" s="125">
        <v>14800000</v>
      </c>
      <c r="I40" s="125">
        <v>15000000</v>
      </c>
      <c r="J40" s="125">
        <v>15100000</v>
      </c>
    </row>
    <row r="41" spans="1:10" ht="12.75">
      <c r="A41" s="122"/>
      <c r="B41" s="123" t="s">
        <v>60</v>
      </c>
      <c r="C41" s="127"/>
      <c r="D41" s="123"/>
      <c r="E41" s="123"/>
      <c r="F41" s="126" t="s">
        <v>61</v>
      </c>
      <c r="G41" s="128">
        <f>(G39)/G40</f>
        <v>0.11790766520436373</v>
      </c>
      <c r="H41" s="128">
        <f>(H39)/H40</f>
        <v>0.07938542500000001</v>
      </c>
      <c r="I41" s="128">
        <f>(I39)/I40</f>
        <v>0.06566793133333333</v>
      </c>
      <c r="J41" s="128">
        <f>(J39)/J40</f>
        <v>0.013122709933774833</v>
      </c>
    </row>
    <row r="42" spans="1:10" ht="12.75">
      <c r="A42" s="129"/>
      <c r="B42" s="129" t="s">
        <v>62</v>
      </c>
      <c r="C42" s="129"/>
      <c r="D42" s="129"/>
      <c r="E42" s="130">
        <f>SUM(G39:I39)</f>
        <v>3835391.8899999997</v>
      </c>
      <c r="F42" s="129"/>
      <c r="G42" s="129"/>
      <c r="H42" s="131"/>
      <c r="I42" s="131"/>
      <c r="J42" s="129"/>
    </row>
    <row r="43" spans="8:9" ht="12.75">
      <c r="H43" s="1"/>
      <c r="I43" s="1"/>
    </row>
    <row r="44" spans="8:9" ht="12.75">
      <c r="H44" s="1"/>
      <c r="I44" s="1"/>
    </row>
    <row r="45" spans="8:9" ht="12.75">
      <c r="H45" s="1"/>
      <c r="I45" s="1"/>
    </row>
    <row r="46" spans="8:9" ht="12.75">
      <c r="H46" s="1"/>
      <c r="I46" s="1"/>
    </row>
    <row r="47" spans="8:9" ht="12.75">
      <c r="H47" s="1"/>
      <c r="I47" s="1"/>
    </row>
    <row r="48" spans="8:9" ht="12.75">
      <c r="H48" s="1"/>
      <c r="I48" s="1"/>
    </row>
    <row r="49" spans="8:9" ht="12.75">
      <c r="H49" s="1"/>
      <c r="I49" s="1"/>
    </row>
    <row r="50" spans="8:9" ht="12.75">
      <c r="H50" s="1"/>
      <c r="I50" s="1"/>
    </row>
    <row r="51" spans="5:9" ht="12.75">
      <c r="E51" t="s">
        <v>105</v>
      </c>
      <c r="H51" s="1"/>
      <c r="I51" s="1"/>
    </row>
    <row r="52" spans="8:9" ht="12.75">
      <c r="H52" s="1"/>
      <c r="I52" s="1"/>
    </row>
    <row r="53" spans="8:9" ht="12.75">
      <c r="H53" s="1"/>
      <c r="I53" s="1"/>
    </row>
    <row r="54" spans="8:9" ht="12.75">
      <c r="H54" s="1"/>
      <c r="I54" s="1"/>
    </row>
    <row r="55" spans="8:9" ht="12.75">
      <c r="H55" s="1"/>
      <c r="I55" s="1"/>
    </row>
  </sheetData>
  <printOptions/>
  <pageMargins left="0.8661417322834646" right="0.5905511811023623" top="0.15748031496062992" bottom="0.1968503937007874" header="0.1574803149606299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 topLeftCell="A1">
      <selection activeCell="D9" sqref="D9"/>
    </sheetView>
  </sheetViews>
  <sheetFormatPr defaultColWidth="9.00390625" defaultRowHeight="12.75"/>
  <cols>
    <col min="2" max="2" width="9.75390625" style="0" customWidth="1"/>
    <col min="3" max="3" width="32.625" style="0" customWidth="1"/>
    <col min="4" max="4" width="12.25390625" style="0" customWidth="1"/>
    <col min="5" max="5" width="13.00390625" style="0" customWidth="1"/>
    <col min="6" max="6" width="11.00390625" style="0" customWidth="1"/>
    <col min="7" max="7" width="12.25390625" style="0" customWidth="1"/>
  </cols>
  <sheetData>
    <row r="1" spans="5:7" ht="12.75">
      <c r="E1" s="141" t="s">
        <v>114</v>
      </c>
      <c r="F1" s="141"/>
      <c r="G1" s="141"/>
    </row>
    <row r="2" spans="5:7" ht="12.75">
      <c r="E2" s="141" t="s">
        <v>112</v>
      </c>
      <c r="F2" s="141"/>
      <c r="G2" s="141"/>
    </row>
    <row r="3" spans="5:7" ht="12.75">
      <c r="E3" s="141" t="s">
        <v>113</v>
      </c>
      <c r="F3" s="141"/>
      <c r="G3" s="141"/>
    </row>
    <row r="7" spans="3:9" ht="15.75">
      <c r="C7" s="7" t="s">
        <v>63</v>
      </c>
      <c r="D7" s="7"/>
      <c r="E7" s="7"/>
      <c r="F7" s="7"/>
      <c r="G7" s="7"/>
      <c r="H7" s="7"/>
      <c r="I7" s="7"/>
    </row>
    <row r="10" ht="3.75" customHeight="1" thickBot="1"/>
    <row r="11" spans="2:7" ht="24.75" customHeight="1" thickBot="1">
      <c r="B11" s="8" t="s">
        <v>1</v>
      </c>
      <c r="C11" s="139" t="s">
        <v>64</v>
      </c>
      <c r="D11" s="136" t="s">
        <v>65</v>
      </c>
      <c r="E11" s="137"/>
      <c r="F11" s="137"/>
      <c r="G11" s="138"/>
    </row>
    <row r="12" spans="2:7" ht="22.5" customHeight="1" thickBot="1">
      <c r="B12" s="9"/>
      <c r="C12" s="9"/>
      <c r="D12" s="135">
        <v>2003</v>
      </c>
      <c r="E12" s="135">
        <v>2004</v>
      </c>
      <c r="F12" s="135">
        <v>2005</v>
      </c>
      <c r="G12" s="135">
        <v>2006</v>
      </c>
    </row>
    <row r="13" spans="2:7" ht="12.75">
      <c r="B13" s="51">
        <v>1</v>
      </c>
      <c r="C13" s="10">
        <v>2</v>
      </c>
      <c r="D13" s="10">
        <v>3</v>
      </c>
      <c r="E13" s="10">
        <v>4</v>
      </c>
      <c r="F13" s="10">
        <v>5</v>
      </c>
      <c r="G13" s="11">
        <v>6</v>
      </c>
    </row>
    <row r="14" spans="2:7" ht="13.5" thickBot="1">
      <c r="B14" s="52"/>
      <c r="C14" s="12"/>
      <c r="D14" s="12"/>
      <c r="E14" s="12"/>
      <c r="F14" s="12"/>
      <c r="G14" s="13"/>
    </row>
    <row r="15" spans="2:7" ht="12.75">
      <c r="B15" s="53" t="s">
        <v>11</v>
      </c>
      <c r="C15" s="14" t="s">
        <v>66</v>
      </c>
      <c r="D15" s="19"/>
      <c r="E15" s="20"/>
      <c r="F15" s="19"/>
      <c r="G15" s="21"/>
    </row>
    <row r="16" spans="2:7" ht="12.75">
      <c r="B16" s="54"/>
      <c r="C16" s="15" t="s">
        <v>67</v>
      </c>
      <c r="D16" s="3">
        <v>1275972</v>
      </c>
      <c r="E16" s="22">
        <v>964925</v>
      </c>
      <c r="F16" s="3">
        <v>902488</v>
      </c>
      <c r="G16" s="23">
        <v>193333</v>
      </c>
    </row>
    <row r="17" spans="2:7" ht="12.75">
      <c r="B17" s="55"/>
      <c r="C17" s="16" t="s">
        <v>68</v>
      </c>
      <c r="D17" s="2"/>
      <c r="E17" s="24"/>
      <c r="F17" s="2"/>
      <c r="G17" s="25"/>
    </row>
    <row r="18" spans="2:7" ht="12.75">
      <c r="B18" s="56" t="s">
        <v>17</v>
      </c>
      <c r="C18" s="17" t="s">
        <v>69</v>
      </c>
      <c r="D18" s="6"/>
      <c r="E18" s="6"/>
      <c r="F18" s="6"/>
      <c r="G18" s="26"/>
    </row>
    <row r="19" spans="2:7" ht="12.75">
      <c r="B19" s="55"/>
      <c r="C19" s="16" t="s">
        <v>70</v>
      </c>
      <c r="D19" s="2">
        <v>56248</v>
      </c>
      <c r="E19" s="2">
        <v>56248</v>
      </c>
      <c r="F19" s="2">
        <v>28132</v>
      </c>
      <c r="G19" s="25">
        <v>0</v>
      </c>
    </row>
    <row r="20" spans="2:7" ht="12.75">
      <c r="B20" s="57" t="s">
        <v>21</v>
      </c>
      <c r="C20" s="18" t="s">
        <v>71</v>
      </c>
      <c r="D20" s="27">
        <v>343249</v>
      </c>
      <c r="E20" s="27">
        <v>153732</v>
      </c>
      <c r="F20" s="27">
        <v>54399</v>
      </c>
      <c r="G20" s="28">
        <v>4820</v>
      </c>
    </row>
    <row r="21" spans="2:7" ht="12.75">
      <c r="B21" s="57" t="s">
        <v>25</v>
      </c>
      <c r="C21" s="18" t="s">
        <v>72</v>
      </c>
      <c r="D21" s="27">
        <v>0</v>
      </c>
      <c r="E21" s="27">
        <v>0</v>
      </c>
      <c r="F21" s="27">
        <v>0</v>
      </c>
      <c r="G21" s="28">
        <v>0</v>
      </c>
    </row>
    <row r="22" spans="2:7" ht="25.5">
      <c r="B22" s="57" t="s">
        <v>29</v>
      </c>
      <c r="C22" s="18" t="s">
        <v>73</v>
      </c>
      <c r="D22" s="27">
        <f>D16+D19+D20</f>
        <v>1675469</v>
      </c>
      <c r="E22" s="27">
        <f>E16+E19+E20</f>
        <v>1174905</v>
      </c>
      <c r="F22" s="27">
        <f>F16+F19+F20</f>
        <v>985019</v>
      </c>
      <c r="G22" s="28">
        <f>G16+G20</f>
        <v>198153</v>
      </c>
    </row>
    <row r="23" spans="2:7" ht="12.75">
      <c r="B23" s="57" t="s">
        <v>33</v>
      </c>
      <c r="C23" s="18" t="s">
        <v>74</v>
      </c>
      <c r="D23" s="27">
        <v>14325360</v>
      </c>
      <c r="E23" s="27">
        <v>14800000</v>
      </c>
      <c r="F23" s="27">
        <v>15000000</v>
      </c>
      <c r="G23" s="28">
        <v>15100000</v>
      </c>
    </row>
    <row r="24" spans="2:7" ht="25.5">
      <c r="B24" s="57" t="s">
        <v>39</v>
      </c>
      <c r="C24" s="18" t="s">
        <v>75</v>
      </c>
      <c r="D24" s="27">
        <f>D23*15%</f>
        <v>2148804</v>
      </c>
      <c r="E24" s="27">
        <f>E23*15%</f>
        <v>2220000</v>
      </c>
      <c r="F24" s="27">
        <f>F23*15%</f>
        <v>2250000</v>
      </c>
      <c r="G24" s="28">
        <f>G23*15%</f>
        <v>2265000</v>
      </c>
    </row>
    <row r="25" spans="2:7" ht="3.75" customHeight="1">
      <c r="B25" s="56"/>
      <c r="C25" s="17"/>
      <c r="D25" s="6"/>
      <c r="E25" s="6"/>
      <c r="F25" s="6"/>
      <c r="G25" s="26"/>
    </row>
    <row r="26" spans="2:7" ht="37.5" customHeight="1" thickBot="1">
      <c r="B26" s="140" t="s">
        <v>43</v>
      </c>
      <c r="C26" s="132" t="s">
        <v>76</v>
      </c>
      <c r="D26" s="133">
        <f>D22/D23</f>
        <v>0.11695824747161677</v>
      </c>
      <c r="E26" s="133">
        <f>E22/E23</f>
        <v>0.07938547297297298</v>
      </c>
      <c r="F26" s="133">
        <f>F22/F23</f>
        <v>0.06566793333333333</v>
      </c>
      <c r="G26" s="134">
        <f>G22/G23</f>
        <v>0.01312271523178808</v>
      </c>
    </row>
    <row r="29" ht="12.75">
      <c r="B29" t="s">
        <v>111</v>
      </c>
    </row>
    <row r="32" ht="12.75">
      <c r="B32" t="s">
        <v>115</v>
      </c>
    </row>
  </sheetData>
  <printOptions/>
  <pageMargins left="0.75" right="0.75" top="0.74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0" sqref="B20"/>
    </sheetView>
  </sheetViews>
  <sheetFormatPr defaultColWidth="9.00390625" defaultRowHeight="12.75"/>
  <cols>
    <col min="1" max="1" width="4.00390625" style="0" customWidth="1"/>
    <col min="2" max="2" width="31.375" style="0" customWidth="1"/>
    <col min="3" max="3" width="24.125" style="0" customWidth="1"/>
    <col min="4" max="4" width="22.25390625" style="0" customWidth="1"/>
  </cols>
  <sheetData>
    <row r="1" spans="2:3" ht="15">
      <c r="B1" s="34"/>
      <c r="C1" s="34" t="s">
        <v>77</v>
      </c>
    </row>
    <row r="2" spans="2:3" ht="15">
      <c r="B2" s="35"/>
      <c r="C2" s="34" t="s">
        <v>78</v>
      </c>
    </row>
    <row r="3" spans="2:3" ht="15">
      <c r="B3" s="35"/>
      <c r="C3" s="34" t="s">
        <v>79</v>
      </c>
    </row>
    <row r="4" ht="12.75">
      <c r="C4" s="4"/>
    </row>
    <row r="5" ht="12.75">
      <c r="C5" s="4"/>
    </row>
    <row r="6" spans="2:4" ht="20.25">
      <c r="B6" s="36" t="s">
        <v>80</v>
      </c>
      <c r="C6" s="36"/>
      <c r="D6" s="29"/>
    </row>
    <row r="7" spans="3:5" ht="20.25">
      <c r="C7" s="36" t="s">
        <v>81</v>
      </c>
      <c r="D7" s="29"/>
      <c r="E7" s="29"/>
    </row>
    <row r="8" ht="13.5" thickBot="1"/>
    <row r="9" spans="1:4" ht="48.75" customHeight="1">
      <c r="A9" s="37" t="s">
        <v>1</v>
      </c>
      <c r="B9" s="38" t="s">
        <v>82</v>
      </c>
      <c r="C9" s="39" t="s">
        <v>83</v>
      </c>
      <c r="D9" s="40" t="s">
        <v>84</v>
      </c>
    </row>
    <row r="10" spans="1:4" ht="14.25">
      <c r="A10" s="41" t="s">
        <v>11</v>
      </c>
      <c r="B10" s="42" t="s">
        <v>85</v>
      </c>
      <c r="C10" s="43" t="s">
        <v>86</v>
      </c>
      <c r="D10" s="44">
        <v>100000</v>
      </c>
    </row>
    <row r="11" spans="1:4" ht="26.25" customHeight="1">
      <c r="A11" s="41" t="s">
        <v>87</v>
      </c>
      <c r="B11" s="45" t="s">
        <v>88</v>
      </c>
      <c r="C11" s="43" t="s">
        <v>86</v>
      </c>
      <c r="D11" s="44">
        <v>48200</v>
      </c>
    </row>
    <row r="12" spans="1:4" ht="28.5">
      <c r="A12" s="41" t="s">
        <v>89</v>
      </c>
      <c r="B12" s="45" t="s">
        <v>90</v>
      </c>
      <c r="C12" s="43" t="s">
        <v>91</v>
      </c>
      <c r="D12" s="44">
        <v>160000</v>
      </c>
    </row>
    <row r="13" spans="1:4" ht="14.25">
      <c r="A13" s="41" t="s">
        <v>92</v>
      </c>
      <c r="B13" s="42" t="s">
        <v>93</v>
      </c>
      <c r="C13" s="43" t="s">
        <v>94</v>
      </c>
      <c r="D13" s="44">
        <v>48131</v>
      </c>
    </row>
    <row r="14" spans="1:4" ht="41.25" customHeight="1">
      <c r="A14" s="41" t="s">
        <v>29</v>
      </c>
      <c r="B14" s="45" t="s">
        <v>95</v>
      </c>
      <c r="C14" s="43" t="s">
        <v>96</v>
      </c>
      <c r="D14" s="44">
        <v>4750</v>
      </c>
    </row>
    <row r="15" spans="1:4" ht="28.5" customHeight="1">
      <c r="A15" s="41" t="s">
        <v>97</v>
      </c>
      <c r="B15" s="45" t="s">
        <v>98</v>
      </c>
      <c r="C15" s="43" t="s">
        <v>99</v>
      </c>
      <c r="D15" s="44">
        <v>320000</v>
      </c>
    </row>
    <row r="16" spans="1:4" ht="28.5">
      <c r="A16" s="41" t="s">
        <v>39</v>
      </c>
      <c r="B16" s="45" t="s">
        <v>100</v>
      </c>
      <c r="C16" s="43" t="s">
        <v>99</v>
      </c>
      <c r="D16" s="44">
        <v>82500</v>
      </c>
    </row>
    <row r="17" spans="1:4" ht="28.5">
      <c r="A17" s="41" t="s">
        <v>43</v>
      </c>
      <c r="B17" s="45" t="s">
        <v>101</v>
      </c>
      <c r="C17" s="43" t="s">
        <v>99</v>
      </c>
      <c r="D17" s="44">
        <v>48200</v>
      </c>
    </row>
    <row r="18" spans="1:4" ht="28.5">
      <c r="A18" s="41" t="s">
        <v>48</v>
      </c>
      <c r="B18" s="45" t="s">
        <v>102</v>
      </c>
      <c r="C18" s="43" t="s">
        <v>99</v>
      </c>
      <c r="D18" s="44">
        <v>80000</v>
      </c>
    </row>
    <row r="19" spans="1:4" ht="30" customHeight="1">
      <c r="A19" s="41" t="s">
        <v>52</v>
      </c>
      <c r="B19" s="45" t="s">
        <v>103</v>
      </c>
      <c r="C19" s="43" t="s">
        <v>99</v>
      </c>
      <c r="D19" s="44">
        <v>36000</v>
      </c>
    </row>
    <row r="20" spans="1:4" ht="22.5" customHeight="1">
      <c r="A20" s="47"/>
      <c r="B20" s="48"/>
      <c r="C20" s="49"/>
      <c r="D20" s="50"/>
    </row>
    <row r="21" spans="1:4" ht="18.75" thickBot="1">
      <c r="A21" s="46"/>
      <c r="B21" s="32" t="s">
        <v>104</v>
      </c>
      <c r="C21" s="33"/>
      <c r="D21" s="31">
        <f>SUM(D10:D19)</f>
        <v>927781</v>
      </c>
    </row>
    <row r="22" ht="12.75">
      <c r="A22" s="30"/>
    </row>
    <row r="23" ht="12.75">
      <c r="A23" s="30"/>
    </row>
    <row r="24" ht="12.75">
      <c r="A24" s="30"/>
    </row>
    <row r="25" ht="12.75">
      <c r="A25" s="30"/>
    </row>
  </sheetData>
  <printOptions/>
  <pageMargins left="1.13" right="0.75" top="1" bottom="1" header="0.5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ref.SO</cp:lastModifiedBy>
  <cp:lastPrinted>2003-02-21T08:43:37Z</cp:lastPrinted>
  <dcterms:created xsi:type="dcterms:W3CDTF">2001-09-04T14:01:29Z</dcterms:created>
  <dcterms:modified xsi:type="dcterms:W3CDTF">2005-09-29T08:09:21Z</dcterms:modified>
  <cp:category/>
  <cp:version/>
  <cp:contentType/>
  <cp:contentStatus/>
</cp:coreProperties>
</file>