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18330" windowHeight="12210" activeTab="7"/>
  </bookViews>
  <sheets>
    <sheet name="I.2.1-3" sheetId="1" r:id="rId1"/>
    <sheet name="1.2.4-8" sheetId="2" r:id="rId2"/>
    <sheet name="I.2." sheetId="3" state="hidden" r:id="rId3"/>
    <sheet name="I.3." sheetId="4" state="hidden" r:id="rId4"/>
    <sheet name="Arkusz3" sheetId="5" state="hidden" r:id="rId5"/>
    <sheet name="I.3" sheetId="6" r:id="rId6"/>
    <sheet name="I.4 ." sheetId="7" r:id="rId7"/>
    <sheet name="I.5" sheetId="8" r:id="rId8"/>
    <sheet name="II.1." sheetId="9" state="hidden" r:id="rId9"/>
    <sheet name="II.1.1-3" sheetId="10" r:id="rId10"/>
    <sheet name="II.1.4-7" sheetId="11" r:id="rId11"/>
    <sheet name="III.2. " sheetId="12" state="hidden" r:id="rId12"/>
    <sheet name="IV.1." sheetId="13" state="hidden" r:id="rId13"/>
    <sheet name="I.4" sheetId="14" state="hidden" r:id="rId14"/>
    <sheet name="III.1.8" sheetId="15" r:id="rId15"/>
    <sheet name="II.2.1" sheetId="16" r:id="rId16"/>
    <sheet name="III.1.1" sheetId="17" r:id="rId17"/>
  </sheets>
  <definedNames>
    <definedName name="_xlnm.Print_Area" localSheetId="0">'I.2.1-3'!$A$1:$F$113</definedName>
  </definedNames>
  <calcPr fullCalcOnLoad="1"/>
</workbook>
</file>

<file path=xl/comments17.xml><?xml version="1.0" encoding="utf-8"?>
<comments xmlns="http://schemas.openxmlformats.org/spreadsheetml/2006/main">
  <authors>
    <author>mkleszcz</author>
  </authors>
  <commentList>
    <comment ref="B19" authorId="0">
      <text>
        <r>
          <rPr>
            <b/>
            <sz val="9"/>
            <rFont val="Tahoma"/>
            <family val="0"/>
          </rPr>
          <t>mkleszcz:</t>
        </r>
        <r>
          <rPr>
            <sz val="9"/>
            <rFont val="Tahoma"/>
            <family val="0"/>
          </rPr>
          <t xml:space="preserve">
70005/0640 - powinno BYĆ !!!!
</t>
        </r>
      </text>
    </comment>
  </commentList>
</comments>
</file>

<file path=xl/sharedStrings.xml><?xml version="1.0" encoding="utf-8"?>
<sst xmlns="http://schemas.openxmlformats.org/spreadsheetml/2006/main" count="1341" uniqueCount="357">
  <si>
    <t>KŚT</t>
  </si>
  <si>
    <t>Nazwa środka trwałego</t>
  </si>
  <si>
    <t>Budynki biurowe</t>
  </si>
  <si>
    <t>Inne budynki niemieszkalne</t>
  </si>
  <si>
    <t>Melioracje szczegółowe</t>
  </si>
  <si>
    <t>Kotły grzejne wodne</t>
  </si>
  <si>
    <t>Zespoły komputerowe</t>
  </si>
  <si>
    <t>Samochody specjalne</t>
  </si>
  <si>
    <t>Kioski, budki, baraki, domki campingowe itp.</t>
  </si>
  <si>
    <t>Razem środki trwałe:</t>
  </si>
  <si>
    <t>Wartości niematerialne i prawne</t>
  </si>
  <si>
    <t>Razem KŚT:</t>
  </si>
  <si>
    <t>Wyszczególnienie środków trwałych</t>
  </si>
  <si>
    <t>Różnica (zmniejszenia-zwiększenia +)</t>
  </si>
  <si>
    <t>I. Rzeczowe i zrównane z nimi składniki majątku trwałego</t>
  </si>
  <si>
    <t>I.2. Budynki i budowle</t>
  </si>
  <si>
    <t>I.3. Urządzenia techniczne, maszyny, wyposażenie produkcyjne, handlowe</t>
  </si>
  <si>
    <t>I.4. Środki transportu</t>
  </si>
  <si>
    <t>I.6. Inwestycje rozpoczęte</t>
  </si>
  <si>
    <t>III. Finansowe składniki majątku trwałego</t>
  </si>
  <si>
    <t>III.1. Długoterminowe papiery wartościowe</t>
  </si>
  <si>
    <t>III.2. Inne składniki finansowe</t>
  </si>
  <si>
    <t>OGÓŁEM I+II+III</t>
  </si>
  <si>
    <t>Jednostka do której przekazano środki trwałe w nieodpłatne użytkowanie/Nazwa środka trwałego</t>
  </si>
  <si>
    <t>Rok przekazania</t>
  </si>
  <si>
    <t>Wartość początkowa środka trwałego</t>
  </si>
  <si>
    <t>1.</t>
  </si>
  <si>
    <t>3.</t>
  </si>
  <si>
    <t>VI.</t>
  </si>
  <si>
    <t>Miejski Ośrodek Pomocy Społecznej</t>
  </si>
  <si>
    <t>RAZEM</t>
  </si>
  <si>
    <t xml:space="preserve">Umorzenie </t>
  </si>
  <si>
    <t>Razem środki trwałe
 i wartości niematerialne i prawne</t>
  </si>
  <si>
    <t>020</t>
  </si>
  <si>
    <t xml:space="preserve">Rurociągi sieci rozdzielczej oraz linie kablowe </t>
  </si>
  <si>
    <t>Budynki służby zdrowia</t>
  </si>
  <si>
    <t xml:space="preserve">Autostrady, drogi ekspresowe, ulice i drogi </t>
  </si>
  <si>
    <t>Sprzęt medyczny</t>
  </si>
  <si>
    <t>Narzędzia, przyrządy, ruchomości i wypos. poz.</t>
  </si>
  <si>
    <t xml:space="preserve">Sporządził : Małgorzata Kleszcz </t>
  </si>
  <si>
    <t>016</t>
  </si>
  <si>
    <t>Łącznie</t>
  </si>
  <si>
    <t>Dobra kultury</t>
  </si>
  <si>
    <t>Umorzenie na dzień 31.12.2011 r.</t>
  </si>
  <si>
    <t>Dane dotyczące przysługujących Gminie Sławków praw własności na dzień 31.12.2011 rok</t>
  </si>
  <si>
    <t>Grunt</t>
  </si>
  <si>
    <t>nieruchomość</t>
  </si>
  <si>
    <t>Sporządził: Żmija Elżbieta</t>
  </si>
  <si>
    <t>I.1.Grunty i tereny - bez zmian</t>
  </si>
  <si>
    <t xml:space="preserve">Zespoły komputerowe </t>
  </si>
  <si>
    <r>
      <t>Środki trwałe będące własnością gminy - przekazane w trwały zarząd MOPS Sławków</t>
    </r>
    <r>
      <rPr>
        <b/>
        <sz val="12"/>
        <color indexed="10"/>
        <rFont val="Tahoma"/>
        <family val="2"/>
      </rPr>
      <t xml:space="preserve"> </t>
    </r>
    <r>
      <rPr>
        <b/>
        <sz val="12"/>
        <rFont val="Tahoma"/>
        <family val="2"/>
      </rPr>
      <t xml:space="preserve"> wg. stanu na dzień 31.12.2011 rok</t>
    </r>
  </si>
  <si>
    <t>Budynki oświaty, nauki i kultury oraz budynki sportowe</t>
  </si>
  <si>
    <t>Autostrady, drogi ekspresowe, ulice i drogi pozostałe</t>
  </si>
  <si>
    <t>Wyposażenie kin, teatrów i innych placówek kulturalno – oświatowych</t>
  </si>
  <si>
    <t>Narzędzia, przyrządy, ruchomości i wyposażenie poz.</t>
  </si>
  <si>
    <t>013</t>
  </si>
  <si>
    <t>Środki trwałe amortyzowane jednorazowe</t>
  </si>
  <si>
    <t>014</t>
  </si>
  <si>
    <t>Zbiory biblioteczne</t>
  </si>
  <si>
    <t>Inne tereny zabudowane</t>
  </si>
  <si>
    <t>Budynki przemysłowe</t>
  </si>
  <si>
    <t>Budynki transportu i łączności</t>
  </si>
  <si>
    <t>Rurociągi i linie telekomunikacyjne oraz linie elektroenergetyczne i przesyłowe</t>
  </si>
  <si>
    <t>Obiekty inżynierii lądowej i wodnej pozostałe, gdzie indziej nie sklasyfikowane</t>
  </si>
  <si>
    <t>Kotły grzewcze</t>
  </si>
  <si>
    <t>Pozostałe turbozespoły i zespoły pradotwórcze</t>
  </si>
  <si>
    <t>Maszyny do robót ziemnych i fundamentowych</t>
  </si>
  <si>
    <t>Maszyny do robót drogowych</t>
  </si>
  <si>
    <t>Zbiorniki naziemne z tworzyw naturalnych i sztucznych</t>
  </si>
  <si>
    <t>Przenośniki ogólnego zastosowania</t>
  </si>
  <si>
    <t>Samochody ciężarowe</t>
  </si>
  <si>
    <t>Ciągniki</t>
  </si>
  <si>
    <t>Naczepy</t>
  </si>
  <si>
    <t>Przyczepy</t>
  </si>
  <si>
    <t>Pozostałe środki transportu</t>
  </si>
  <si>
    <t>Miejski Ośrodek Kultury</t>
  </si>
  <si>
    <t>Miejska Biblioteka Publiczna</t>
  </si>
  <si>
    <t>Ochotnicza Straż Pożarna</t>
  </si>
  <si>
    <t>Miejski Zakład Wodociagów i Kanalizacji</t>
  </si>
  <si>
    <t xml:space="preserve">II. Wartości niematerialne i prawne </t>
  </si>
  <si>
    <t>Obiekty inż..ląd.i wodn.pozost.,gdzie indziej…</t>
  </si>
  <si>
    <t>Pozostałe turbozesp.i zesp.prądotw.</t>
  </si>
  <si>
    <t>Zbiorniki naziemne z tworzyw sztucz.i natur.</t>
  </si>
  <si>
    <t xml:space="preserve">I.5. Inne środki trwałe </t>
  </si>
  <si>
    <t>I.5. Inne środki trwałe</t>
  </si>
  <si>
    <t>Załącznik nr I.5.4</t>
  </si>
  <si>
    <t>Załącznik nr I.5.5</t>
  </si>
  <si>
    <t>Załącznik nr I.5.6</t>
  </si>
  <si>
    <t>Załącznik nr I.5.7</t>
  </si>
  <si>
    <t>Miejski Zarząd Budynków Komunalnych</t>
  </si>
  <si>
    <t xml:space="preserve">Gminy Sławków </t>
  </si>
  <si>
    <t>Zalącznik nr I.2.4</t>
  </si>
  <si>
    <t>Zalącznik nr I.2.5</t>
  </si>
  <si>
    <t>Zalącznik nr I.2.6</t>
  </si>
  <si>
    <t>Zalącznik nr I.2.7</t>
  </si>
  <si>
    <t>Budynki oświaty, nauki i kultury, sportowe</t>
  </si>
  <si>
    <t>Pozostałe urządzenia telef. i radiotechniczne</t>
  </si>
  <si>
    <t>Pozostałe urządzenia telef.- i radiotechniczne</t>
  </si>
  <si>
    <t>Załącznik nr I.2.8</t>
  </si>
  <si>
    <t>Miejskie Przedszkole</t>
  </si>
  <si>
    <t>Budynki transportu i łącznosci</t>
  </si>
  <si>
    <t>Budynki mieszkalne</t>
  </si>
  <si>
    <t>Rurociągi i linie telekomunikacyjne</t>
  </si>
  <si>
    <t>Budowle sportowe i rekreacyjne</t>
  </si>
  <si>
    <t>Obiekty inżynierii ladowej i wodnej</t>
  </si>
  <si>
    <t xml:space="preserve">Zespoły elektroenergetyczne z silnikami spalinowymi </t>
  </si>
  <si>
    <t>Pozostałe turbozespołu i zespoły prądotwórcze</t>
  </si>
  <si>
    <t>Maszyny do robó ziemnych</t>
  </si>
  <si>
    <t>Urządzenia elektroakustyczne i elektrowizyjne</t>
  </si>
  <si>
    <t>Urządzenia alarmowe i sygnalizacyjne</t>
  </si>
  <si>
    <t>Urządzenia telefoniczne</t>
  </si>
  <si>
    <t>Pozostałe urządzenia telef.i radiotechniczne</t>
  </si>
  <si>
    <t xml:space="preserve">Pozostałe urządzenia nieprzemysłowe </t>
  </si>
  <si>
    <t>Wyposażenie techniczne dla prac biurowych</t>
  </si>
  <si>
    <t>Wyposażenie kin, teatrów itp.</t>
  </si>
  <si>
    <t>Załącznik nr I.3.1</t>
  </si>
  <si>
    <t>Podział klasyfikacji gruntów</t>
  </si>
  <si>
    <t>Powierzchnia w metrach
kwadratowych</t>
  </si>
  <si>
    <t>Wartość 
księgowa</t>
  </si>
  <si>
    <t>010</t>
  </si>
  <si>
    <t>Grunty orne</t>
  </si>
  <si>
    <t>011</t>
  </si>
  <si>
    <t>Sady</t>
  </si>
  <si>
    <t>012</t>
  </si>
  <si>
    <t>Łąki trwałe</t>
  </si>
  <si>
    <t>Pastwiska trwałe</t>
  </si>
  <si>
    <t>Lasy</t>
  </si>
  <si>
    <t>021</t>
  </si>
  <si>
    <t>Grunty zadrzewione, zakrzewione</t>
  </si>
  <si>
    <t>030</t>
  </si>
  <si>
    <t>Tereny mieszkaniowe</t>
  </si>
  <si>
    <t>031</t>
  </si>
  <si>
    <t>Tereny przemysłowe</t>
  </si>
  <si>
    <t>032</t>
  </si>
  <si>
    <t>Tereny zabudowane inne</t>
  </si>
  <si>
    <t>033</t>
  </si>
  <si>
    <t>Zurbanizowane tereny niezabudowane</t>
  </si>
  <si>
    <t>034</t>
  </si>
  <si>
    <t>Tereny rekreacyjno - wypoczynkowe</t>
  </si>
  <si>
    <t>036</t>
  </si>
  <si>
    <t>Tereny komunikacyjne</t>
  </si>
  <si>
    <t>050</t>
  </si>
  <si>
    <t>Tereny różne</t>
  </si>
  <si>
    <t>060</t>
  </si>
  <si>
    <t>Nieużytki</t>
  </si>
  <si>
    <t>070</t>
  </si>
  <si>
    <t>Wody</t>
  </si>
  <si>
    <t>Razem grunty Miasta Sławków</t>
  </si>
  <si>
    <t>w tym grunty oddane w wieczyste użytkowanie</t>
  </si>
  <si>
    <t>x</t>
  </si>
  <si>
    <t>Grunty oddane w trwały zarząd</t>
  </si>
  <si>
    <t>Załącznik nr I.3.2</t>
  </si>
  <si>
    <t>Wykaz jednostek organizacyjnych</t>
  </si>
  <si>
    <t>Miejski Zespół Oświaty</t>
  </si>
  <si>
    <t>Szkoła Podstawowa</t>
  </si>
  <si>
    <t>Zespół Szkół</t>
  </si>
  <si>
    <t>Miejski Zakład Wodociągów i Kanalizacji</t>
  </si>
  <si>
    <t>Miajski Zarząd Budynków Komunalnych</t>
  </si>
  <si>
    <t>Wykaz jednostek orgnizacyjnych gminy</t>
  </si>
  <si>
    <t>Razem grunty Gminy Sławków</t>
  </si>
  <si>
    <t>Załącznik nr I.4.1</t>
  </si>
  <si>
    <t>Jednostka, do której przekazano środki trwałe w trwały zarząd</t>
  </si>
  <si>
    <t>I.</t>
  </si>
  <si>
    <t>Budynek murowany</t>
  </si>
  <si>
    <t>2.</t>
  </si>
  <si>
    <t>Grunty</t>
  </si>
  <si>
    <t>II.</t>
  </si>
  <si>
    <t xml:space="preserve">Zespół Szkół </t>
  </si>
  <si>
    <t>Budynek dydaktyczny - segment A</t>
  </si>
  <si>
    <t>Budynek administracyjno-socjalny</t>
  </si>
  <si>
    <t>Mała sala gimnastyczna</t>
  </si>
  <si>
    <t>4.</t>
  </si>
  <si>
    <t>Hala sportowa</t>
  </si>
  <si>
    <t>5.</t>
  </si>
  <si>
    <t>Zespół boisk sport.</t>
  </si>
  <si>
    <t>6.</t>
  </si>
  <si>
    <t>III.</t>
  </si>
  <si>
    <t>IV.</t>
  </si>
  <si>
    <t>Pomieszczenia w Seg.C</t>
  </si>
  <si>
    <t>V.</t>
  </si>
  <si>
    <t>Miejski Zakład Wodociągów i Kanalizacji w Sławkowie</t>
  </si>
  <si>
    <t xml:space="preserve">Grunty </t>
  </si>
  <si>
    <t>Budynek chlorowni</t>
  </si>
  <si>
    <t>Budynek biurowo-socjalny z przepompownią</t>
  </si>
  <si>
    <t xml:space="preserve">Budynek ul.Łosińska 1 </t>
  </si>
  <si>
    <t>Załącznik nr I.5.1</t>
  </si>
  <si>
    <t>Urząd Miasta Sławków</t>
  </si>
  <si>
    <t>I.1.Grunty i tereny</t>
  </si>
  <si>
    <t>w tym dobra kultury ***</t>
  </si>
  <si>
    <t>II. Wartości niematerialne i prawne</t>
  </si>
  <si>
    <t>Załącznik nr I.5.2</t>
  </si>
  <si>
    <t>Załącznik nr I.5.3</t>
  </si>
  <si>
    <t>Lp.</t>
  </si>
  <si>
    <t>Załącznik nr III.1.1</t>
  </si>
  <si>
    <t>Budynki oswiaty, nauki i kultury, sportowe</t>
  </si>
  <si>
    <t>Zespoły elektroenergetyczne z silnikami spali.</t>
  </si>
  <si>
    <t xml:space="preserve">Pozostałe urządzenia  nieprzemysłowe </t>
  </si>
  <si>
    <t xml:space="preserve">Rurociągi sieci rozdzielczej oraz inne </t>
  </si>
  <si>
    <t>Kotły grzejne, wodne</t>
  </si>
  <si>
    <t>UM Sławkow</t>
  </si>
  <si>
    <t>MZO</t>
  </si>
  <si>
    <t>Szkoła P.</t>
  </si>
  <si>
    <t>ZS</t>
  </si>
  <si>
    <t>MOPS</t>
  </si>
  <si>
    <t>MZBK</t>
  </si>
  <si>
    <t>MZWiK</t>
  </si>
  <si>
    <t>MOK</t>
  </si>
  <si>
    <t>Biblioteka</t>
  </si>
  <si>
    <t>SP ZOZ</t>
  </si>
  <si>
    <t>OSP</t>
  </si>
  <si>
    <t>Łącznie Gmina Sławków</t>
  </si>
  <si>
    <t>Budynki transportu i łaczności</t>
  </si>
  <si>
    <t>Obiekty inż. ladowej i wodnej</t>
  </si>
  <si>
    <t>Zespoły elektroenergetyczne z silnikami spal.</t>
  </si>
  <si>
    <t>Pozostałe turbozespoły i zespoły prądotwórcze</t>
  </si>
  <si>
    <t>Maszyny do robót ziemnych</t>
  </si>
  <si>
    <t>Zbiorniki naziemne z tworzyw sztucznych</t>
  </si>
  <si>
    <t>Wyposażenie kin, teatrów i innych pl. kulturalnych</t>
  </si>
  <si>
    <t>Powierzchnia            w metrach
kwadratowych</t>
  </si>
  <si>
    <t>Zmiany                 w powierzchni</t>
  </si>
  <si>
    <t>Zmiany                    w wartości
księgowej</t>
  </si>
  <si>
    <t>Razem grunty</t>
  </si>
  <si>
    <t>Wykaz jednostek organizacyjnych Gminy Sławków</t>
  </si>
  <si>
    <t>Razem gruty Gminy Sławków</t>
  </si>
  <si>
    <t>Źródło dochodów</t>
  </si>
  <si>
    <t>01.01.2009 -31.12.2009</t>
  </si>
  <si>
    <t>Wpływ z opłat za zarząd, użytkowanie i użytkowanie wieczyste nieruchomości (dochody bieżące) - 70005/0470</t>
  </si>
  <si>
    <t>Dochody z najmu i dzierżawy składników majatkowych - czynsze użytkowe i mieszkaniowe (dochody bieżące) - 70004/0750</t>
  </si>
  <si>
    <t>Wpływy z tytułu przekształcenia prawa użytkowania wieczystego przysługującego osobom fizycznym w prawo własności (dochody majątkowe) - 70005/0760</t>
  </si>
  <si>
    <t>Wpłaty z tytułu odpłatnego nabycia prawa własności oraz prawa użytkowania wieczystego nieruchomości (dochody majątkowe) - 70005/0770</t>
  </si>
  <si>
    <t>7.</t>
  </si>
  <si>
    <t>Załącznik nr I.2.1</t>
  </si>
  <si>
    <t>Razem środki trwałe 
 i wartości niematerialne i prawne</t>
  </si>
  <si>
    <t>Załącznik nr I.2.2</t>
  </si>
  <si>
    <t>Załącznik nr I.2.3</t>
  </si>
  <si>
    <t>Urzadzenia elektroakustyczne i elektrowizyjne</t>
  </si>
  <si>
    <t>Urządzenia teletransmisji</t>
  </si>
  <si>
    <t>UM Sławków</t>
  </si>
  <si>
    <t>Wpływy z różnych dochodów - bezumowne korzystanie z gruntu, renta planistyczna (dochody bieżące) - 70005/0970</t>
  </si>
  <si>
    <t>8.</t>
  </si>
  <si>
    <t>Wpłaty z tytułu odpłatnego nabycia prawa własności gruntu (dochody majatkowe) - 01095/0770</t>
  </si>
  <si>
    <t xml:space="preserve">Urząd Miasta </t>
  </si>
  <si>
    <t>Urzadzenia alermowe</t>
  </si>
  <si>
    <t>Urządzenia alermowe i sygnalizacyjne</t>
  </si>
  <si>
    <t>Urządzenie przeciwpożarowe</t>
  </si>
  <si>
    <t>Urządzeniea przeciwpożarowe</t>
  </si>
  <si>
    <t>Dochody z najmu i dzierżawy gruntu (dochody bieżące) - 70005/0750, 92195/0750</t>
  </si>
  <si>
    <t>Pozostałe obiekty inżynierii lądowej</t>
  </si>
  <si>
    <t>Pozostałe urządzenia inżynierii lądowej</t>
  </si>
  <si>
    <t>w tym budynki i budowle</t>
  </si>
  <si>
    <t>w tym grunty</t>
  </si>
  <si>
    <t>Wartość netto środka trwałego na 31.12.2016</t>
  </si>
  <si>
    <t>Pozostałe urządzenie tele-i radiotechniczne</t>
  </si>
  <si>
    <t>Pozostałe urządzenia tele-i radiologiczne</t>
  </si>
  <si>
    <t>Urządzenia przeciwpozarowe</t>
  </si>
  <si>
    <t>(*) - zmiana sposobu wykazywania składnków majątkowych</t>
  </si>
  <si>
    <t xml:space="preserve">Narzędzia, przyrządy,ruchomości i wyposażenie poz. </t>
  </si>
  <si>
    <t>Narzędzia, przyrządy, ruchomości</t>
  </si>
  <si>
    <t xml:space="preserve">Stan na dzień 31.12.2017 r. </t>
  </si>
  <si>
    <t>Wartość netto środka trwałego na 31.12.2017</t>
  </si>
  <si>
    <t>Wartość  środka trwałego na 31.12.2017</t>
  </si>
  <si>
    <t>Umorzenie na 31.12.2017</t>
  </si>
  <si>
    <t xml:space="preserve"> </t>
  </si>
  <si>
    <t>Stan na dzień 31.12.2017 r.</t>
  </si>
  <si>
    <t xml:space="preserve">Wartość netto środka trwałego na 31.12.2017 </t>
  </si>
  <si>
    <t xml:space="preserve">Samodzielny Publiczny Zakład Opieki Zdrowotnej </t>
  </si>
  <si>
    <t>Stan na 31.12.2017 r.</t>
  </si>
  <si>
    <t>Załącznik nr II.1.4</t>
  </si>
  <si>
    <t>Załącznik nr II.1.1</t>
  </si>
  <si>
    <t>Załącznik nr II.1.2</t>
  </si>
  <si>
    <t>Załącznik nr II.1.3</t>
  </si>
  <si>
    <t>Załącznik nr II.1.5</t>
  </si>
  <si>
    <t>Załącznik nr II.1.6</t>
  </si>
  <si>
    <t>Załącznik nr II.1.7</t>
  </si>
  <si>
    <t>Załącznik nr II.1.8</t>
  </si>
  <si>
    <t>Załącznik nr II.2.2</t>
  </si>
  <si>
    <t>Załącznik nr II.2.1</t>
  </si>
  <si>
    <t>Pozostałe dochody z tytułu gospodarowania mieniem komunalnym (dochody bieżące) - 70005/0920,70004/0830, 70004/0920, 70004/0970</t>
  </si>
  <si>
    <t xml:space="preserve">I.1.Grunty i tereny </t>
  </si>
  <si>
    <t>Informacja o stanie mienia komunalnego Urzędu Miasta Sławkowa na dzień 31.12.2018 rok.</t>
  </si>
  <si>
    <t>Wartość  środka trwałego na dzień 01.01.2018</t>
  </si>
  <si>
    <t>Wartość środka trwałego na dzień 31.12.2018</t>
  </si>
  <si>
    <t>Wartość netto środka trwałego na dzień 31.12.2018</t>
  </si>
  <si>
    <r>
      <t xml:space="preserve">Struktura oraz zmiany majątku </t>
    </r>
    <r>
      <rPr>
        <b/>
        <sz val="14"/>
        <color indexed="8"/>
        <rFont val="Tahoma"/>
        <family val="2"/>
      </rPr>
      <t>w okresie 31.12.2017 r. - 31.12.2018 r.</t>
    </r>
  </si>
  <si>
    <t>Stan na dzień 31.12.2018 r.</t>
  </si>
  <si>
    <t>Wartość  środka trwałego na 31.12.2018</t>
  </si>
  <si>
    <t>Umorzenie na 31.12.2018</t>
  </si>
  <si>
    <t>Wartość netto środka trwałego na 31.12.2018</t>
  </si>
  <si>
    <t>Różnica wartości początkowej 2017/2018</t>
  </si>
  <si>
    <t>Zmiany stanu mienia komunalnego Urzędu Miasta Sławkowa na dzień 31.12.2018 r.</t>
  </si>
  <si>
    <t>Grunty orne zabidowane</t>
  </si>
  <si>
    <t>017</t>
  </si>
  <si>
    <t>018</t>
  </si>
  <si>
    <t>040</t>
  </si>
  <si>
    <t>Drogi</t>
  </si>
  <si>
    <t>041</t>
  </si>
  <si>
    <t>Drogi kolejowe</t>
  </si>
  <si>
    <t>042</t>
  </si>
  <si>
    <t>Inne tereny komunikacyjne</t>
  </si>
  <si>
    <t>061</t>
  </si>
  <si>
    <t>Grunty pod wodami płynącymi</t>
  </si>
  <si>
    <t>062</t>
  </si>
  <si>
    <t>Grunty pod wodami stojącymi</t>
  </si>
  <si>
    <t>Stan na 31.12.2018 r.</t>
  </si>
  <si>
    <t>Grupa,
podgrupa
rodzaj</t>
  </si>
  <si>
    <t xml:space="preserve">RAZEM ŚRODKI TRWAŁE </t>
  </si>
  <si>
    <t>Grunty oddane w trwały zarza</t>
  </si>
  <si>
    <t>Informacja dotycząca zmian własności gruntów komunalnych Urzędu Miasta Sławkowa
za okres od 31.12.2017 r. do 31.12.2018 r.</t>
  </si>
  <si>
    <t xml:space="preserve"> Informacja dotycząca własności gruntów komunalnych Urzędu Miasta Sławkowa na dzień 31.12.2018 r.</t>
  </si>
  <si>
    <t>Razem Grunty</t>
  </si>
  <si>
    <t>Struktura oraz zmiany majątku  w okresie 31.12.2017 r. - 31.12.2018 r.</t>
  </si>
  <si>
    <t>Informacja dotycząca środków trwałych będacych własnoscią Gminy Sławków przekazanych w trwały zarząd na dzień 31.12.2018 r.</t>
  </si>
  <si>
    <t>Informacja o stanie mienia komunalnego Miejskiego Zarządu Budynków Komunalnych  na dzień 31.12.2018 rok.</t>
  </si>
  <si>
    <t>Wartość początkowa środka trwałego na dzień 01.01.2018</t>
  </si>
  <si>
    <t xml:space="preserve"> Informacja dotycząca własności gruntów komunalnych jednostek władających mieniem na dzień 31.12.2018 r. (otrzymane w trwały zarząd)  </t>
  </si>
  <si>
    <t xml:space="preserve"> Informacja dotycząca własności gruntów komunalnych Gminy Sławków na dzień 31.12.2018 r. </t>
  </si>
  <si>
    <t xml:space="preserve"> Informacja o stanie mienia komunalnego Miejskiej Biblioteki na dzień 31.12.2018 rok.</t>
  </si>
  <si>
    <t>Wartość środka trwałego na dzień 01.01.2018</t>
  </si>
  <si>
    <t xml:space="preserve"> Informacja o stanie mienia komunalnego Ochotniczej Straży Pożarnej na dzień 31.12.2018 rok.</t>
  </si>
  <si>
    <t>Zmiany stanu mienia komunalnego Ochotniczej Straży Pożarnej na dzień 31.12.2018 r.</t>
  </si>
  <si>
    <t xml:space="preserve">Stan na dzień 31.12.2017 r.  </t>
  </si>
  <si>
    <t xml:space="preserve">Stan na dzień 31.12.2018 r. </t>
  </si>
  <si>
    <r>
      <t xml:space="preserve"> Informacja o stanie mienia komunalnego Miejskiego Ośrodka Pomocy Społecznej</t>
    </r>
    <r>
      <rPr>
        <sz val="12"/>
        <color indexed="8"/>
        <rFont val="Tahoma"/>
        <family val="2"/>
      </rPr>
      <t xml:space="preserve"> </t>
    </r>
    <r>
      <rPr>
        <b/>
        <sz val="12"/>
        <color indexed="8"/>
        <rFont val="Tahoma"/>
        <family val="2"/>
      </rPr>
      <t>na dzień 31.12.2018 rok.</t>
    </r>
  </si>
  <si>
    <t>Wartość trwałego na dzień 31.12.201</t>
  </si>
  <si>
    <t>Zmiany stanu mienia komunalnego Miejskiego Ośrodka Pomocy Społecznej na dzień 31.12.2018 r.</t>
  </si>
  <si>
    <t xml:space="preserve"> Informacja o stanie mienia komunalnego w Szkole Podstawowej na dzień 31.12.2018 rok.</t>
  </si>
  <si>
    <t xml:space="preserve"> Informacja o stanie mienia komunalnego Miejskiego Ośrodka Kultury na dzień 31.12.2018rok.</t>
  </si>
  <si>
    <t>Zmiany stanu mienia komunalnego Szkoły Podstawowej na dzień 31.12.2018 r.</t>
  </si>
  <si>
    <t>Struktura oraz zmiany majątku okresie 31.12.2017 r. - 31.12.2018 r.</t>
  </si>
  <si>
    <t xml:space="preserve"> Informacja o stanie mienia komunalnego w Miejskim Zespole Oświaty na dzień 31.12.2018 rok.</t>
  </si>
  <si>
    <t>Zmiany stanu mienia komunalnego Miejskiego Zespołu Oświaty na dzień 31.12.2018 r.</t>
  </si>
  <si>
    <t>Zmiany stanu mienia komunalnego Zespołu Szkół na dzień 31.12.2018 r.</t>
  </si>
  <si>
    <t>Az</t>
  </si>
  <si>
    <t xml:space="preserve"> Informacja o stanie mienia komunalnego w Zespole Szkół na dzień 31.12.2018 rok.</t>
  </si>
  <si>
    <t xml:space="preserve"> Informacja o stanie mienia komunalnego w Miejskim Przedszkolu  na dzień 31.12.2018 rok.</t>
  </si>
  <si>
    <t>Zmiany stanu mienia komunalnego Miejskiego Przedszkola na dzień 31.12.2018 r.</t>
  </si>
  <si>
    <t>Informacja o stanie mienia komunalnego  Publicznego Zakładu Opieki Zdrowotnej na dzień 31.12.2018 rok.</t>
  </si>
  <si>
    <t xml:space="preserve">Zmiany stanu mienia komunalnego Samodzielnego Publicznego Zakładu Opieki Zdrowotnej na dzień 31.12.2018r. </t>
  </si>
  <si>
    <t>Zmiany stanu mienia komunalnego Miejskiego Zarządu Budynków Komunalnych na dzień 31.12.2018 r.</t>
  </si>
  <si>
    <t>Zmiany stanu mienia komunalnego Miejskiego Ośrodka Kultury na dzień 31.12.2018 r.</t>
  </si>
  <si>
    <t>Zmiany stanu mienia komunalnego Miejskiej Biblioteki Publicznej na dzień 31.12.2018 r.</t>
  </si>
  <si>
    <t xml:space="preserve">Stan na dzień 31.12.2017 r.   </t>
  </si>
  <si>
    <t>Struktura oraz zmiany majątku  w okresie 31.12.2017 r. - 31.12.2018r.</t>
  </si>
  <si>
    <t>Informacja o stanie mienia komunalnego Miejskiego Zakładu Wodociągów i Kanalizacji na dzień 31.12.2018 rok.</t>
  </si>
  <si>
    <t>Zmiany stanu mienia komunalnego Miejskiego Zakładu Wodociągów na dzień 31.12.2018 r.</t>
  </si>
  <si>
    <t xml:space="preserve">Dochody Gminy Sławków z tytułu gospodarowania mieniem komunalnym                   w okresie 01.01.2018 r. - 31.12.2018 r. </t>
  </si>
  <si>
    <t>01.01.2018 - 31.12.2018</t>
  </si>
  <si>
    <t>Umorzenie na dzień 31.12.2018 r.</t>
  </si>
  <si>
    <t>Stan na dzień 31.12.2018r.</t>
  </si>
  <si>
    <t>2017/2018</t>
  </si>
  <si>
    <t>Informacja dotycząca zmian własności gruntów Gminy Sławków za okres od 31.12.2017 r. do 31.12.2018 r.</t>
  </si>
  <si>
    <t>2018/2018</t>
  </si>
  <si>
    <t xml:space="preserve">Informacja dotycząca zmian własności gruntów jednostek władających mieniem  gminy za okres                                                                          od 31.12.2017 r. do 31.12.2018 r.
</t>
  </si>
  <si>
    <t>Informacja o stanie mienia komunalnego Gminy Sławków na dzień 31.12.2018 rok.</t>
  </si>
  <si>
    <t xml:space="preserve"> Zmiany stanu mienia komunalnego Gminy Sławków na dzień 31.12.2018 r.</t>
  </si>
  <si>
    <t>Róznica na wartości początkowej 2017/2018</t>
  </si>
  <si>
    <t>Zmiany  w wartości
księgowej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</si>
</sst>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%"/>
    <numFmt numFmtId="166" formatCode="#,##0.00\ &quot;zł&quot;"/>
    <numFmt numFmtId="167" formatCode="_-* #,##0.00\ _z_ł_-;\-* #,##0.00\ _z_ł_-;_-* \-??\ _z_ł_-;_-@_-"/>
    <numFmt numFmtId="168" formatCode="0.00000"/>
  </numFmts>
  <fonts count="87">
    <font>
      <sz val="10"/>
      <name val="Arial"/>
      <family val="0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name val="Arial"/>
      <family val="2"/>
    </font>
    <font>
      <sz val="10"/>
      <color indexed="12"/>
      <name val="Tahoma"/>
      <family val="2"/>
    </font>
    <font>
      <b/>
      <sz val="8"/>
      <name val="Tahoma"/>
      <family val="2"/>
    </font>
    <font>
      <sz val="10"/>
      <color indexed="48"/>
      <name val="Tahoma"/>
      <family val="2"/>
    </font>
    <font>
      <b/>
      <sz val="14"/>
      <color indexed="8"/>
      <name val="Tahoma"/>
      <family val="2"/>
    </font>
    <font>
      <b/>
      <sz val="12"/>
      <color indexed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0"/>
      <color indexed="8"/>
      <name val="Arial"/>
      <family val="2"/>
    </font>
    <font>
      <b/>
      <sz val="12"/>
      <color indexed="8"/>
      <name val="Tahoma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60"/>
      <name val="Tahoma"/>
      <family val="2"/>
    </font>
    <font>
      <sz val="10"/>
      <color indexed="9"/>
      <name val="Tahoma"/>
      <family val="2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sz val="10"/>
      <color indexed="10"/>
      <name val="Arial"/>
      <family val="2"/>
    </font>
    <font>
      <sz val="10"/>
      <color indexed="43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10"/>
      <color rgb="FFC00000"/>
      <name val="Tahoma"/>
      <family val="2"/>
    </font>
    <font>
      <b/>
      <sz val="14"/>
      <color theme="1"/>
      <name val="Tahoma"/>
      <family val="2"/>
    </font>
    <font>
      <sz val="10"/>
      <color theme="0"/>
      <name val="Tahoma"/>
      <family val="2"/>
    </font>
    <font>
      <b/>
      <sz val="10"/>
      <color rgb="FFFF0000"/>
      <name val="Tahoma"/>
      <family val="2"/>
    </font>
    <font>
      <b/>
      <sz val="10"/>
      <color theme="0"/>
      <name val="Tahoma"/>
      <family val="2"/>
    </font>
    <font>
      <sz val="10"/>
      <color rgb="FFFF0000"/>
      <name val="Tahoma"/>
      <family val="2"/>
    </font>
    <font>
      <sz val="10"/>
      <color rgb="FFFF0000"/>
      <name val="Arial"/>
      <family val="2"/>
    </font>
    <font>
      <sz val="10"/>
      <color theme="2" tint="-0.09996999800205231"/>
      <name val="Tahoma"/>
      <family val="2"/>
    </font>
    <font>
      <b/>
      <sz val="12"/>
      <color theme="1"/>
      <name val="Tahoma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69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0" xfId="0" applyNumberFormat="1" applyFont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3" fillId="0" borderId="13" xfId="0" applyFont="1" applyBorder="1" applyAlignment="1">
      <alignment wrapText="1"/>
    </xf>
    <xf numFmtId="4" fontId="3" fillId="0" borderId="14" xfId="0" applyNumberFormat="1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5" xfId="0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4" fontId="3" fillId="0" borderId="18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3" fillId="0" borderId="10" xfId="0" applyNumberFormat="1" applyFont="1" applyFill="1" applyBorder="1" applyAlignment="1">
      <alignment vertical="center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13" xfId="0" applyFont="1" applyFill="1" applyBorder="1" applyAlignment="1">
      <alignment wrapText="1"/>
    </xf>
    <xf numFmtId="0" fontId="3" fillId="0" borderId="20" xfId="0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15" xfId="0" applyFont="1" applyFill="1" applyBorder="1" applyAlignment="1">
      <alignment horizontal="left"/>
    </xf>
    <xf numFmtId="4" fontId="3" fillId="0" borderId="21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4" fontId="7" fillId="0" borderId="0" xfId="0" applyNumberFormat="1" applyFont="1" applyAlignment="1">
      <alignment/>
    </xf>
    <xf numFmtId="4" fontId="3" fillId="0" borderId="11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23" xfId="0" applyNumberFormat="1" applyFont="1" applyFill="1" applyBorder="1" applyAlignment="1">
      <alignment/>
    </xf>
    <xf numFmtId="4" fontId="3" fillId="0" borderId="24" xfId="0" applyNumberFormat="1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4" fontId="3" fillId="0" borderId="24" xfId="0" applyNumberFormat="1" applyFont="1" applyFill="1" applyBorder="1" applyAlignment="1">
      <alignment horizontal="right"/>
    </xf>
    <xf numFmtId="3" fontId="3" fillId="0" borderId="23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1" xfId="0" applyFont="1" applyBorder="1" applyAlignment="1">
      <alignment/>
    </xf>
    <xf numFmtId="164" fontId="3" fillId="0" borderId="21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3" xfId="0" applyFont="1" applyBorder="1" applyAlignment="1">
      <alignment/>
    </xf>
    <xf numFmtId="164" fontId="3" fillId="0" borderId="23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" fillId="0" borderId="27" xfId="0" applyFont="1" applyBorder="1" applyAlignment="1">
      <alignment wrapText="1"/>
    </xf>
    <xf numFmtId="0" fontId="3" fillId="0" borderId="28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15" xfId="0" applyFont="1" applyBorder="1" applyAlignment="1">
      <alignment/>
    </xf>
    <xf numFmtId="0" fontId="3" fillId="0" borderId="28" xfId="0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4" fontId="3" fillId="0" borderId="11" xfId="0" applyNumberFormat="1" applyFont="1" applyFill="1" applyBorder="1" applyAlignment="1">
      <alignment/>
    </xf>
    <xf numFmtId="0" fontId="3" fillId="0" borderId="21" xfId="0" applyFont="1" applyBorder="1" applyAlignment="1">
      <alignment wrapText="1"/>
    </xf>
    <xf numFmtId="0" fontId="3" fillId="0" borderId="21" xfId="0" applyFont="1" applyFill="1" applyBorder="1" applyAlignment="1">
      <alignment horizontal="center"/>
    </xf>
    <xf numFmtId="4" fontId="3" fillId="0" borderId="21" xfId="0" applyNumberFormat="1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1" fillId="0" borderId="29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3" xfId="0" applyFont="1" applyBorder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3" fontId="1" fillId="33" borderId="34" xfId="0" applyNumberFormat="1" applyFont="1" applyFill="1" applyBorder="1" applyAlignment="1">
      <alignment horizontal="center" vertical="center"/>
    </xf>
    <xf numFmtId="4" fontId="1" fillId="33" borderId="35" xfId="0" applyNumberFormat="1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/>
    </xf>
    <xf numFmtId="2" fontId="4" fillId="33" borderId="34" xfId="0" applyNumberFormat="1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/>
    </xf>
    <xf numFmtId="4" fontId="1" fillId="33" borderId="36" xfId="0" applyNumberFormat="1" applyFont="1" applyFill="1" applyBorder="1" applyAlignment="1">
      <alignment/>
    </xf>
    <xf numFmtId="4" fontId="1" fillId="33" borderId="37" xfId="0" applyNumberFormat="1" applyFont="1" applyFill="1" applyBorder="1" applyAlignment="1">
      <alignment/>
    </xf>
    <xf numFmtId="0" fontId="1" fillId="33" borderId="38" xfId="0" applyFont="1" applyFill="1" applyBorder="1" applyAlignment="1">
      <alignment vertical="center"/>
    </xf>
    <xf numFmtId="0" fontId="1" fillId="33" borderId="35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164" fontId="1" fillId="33" borderId="34" xfId="0" applyNumberFormat="1" applyFont="1" applyFill="1" applyBorder="1" applyAlignment="1">
      <alignment horizontal="center" vertical="center"/>
    </xf>
    <xf numFmtId="4" fontId="1" fillId="33" borderId="34" xfId="0" applyNumberFormat="1" applyFont="1" applyFill="1" applyBorder="1" applyAlignment="1">
      <alignment horizontal="center" vertical="center"/>
    </xf>
    <xf numFmtId="4" fontId="1" fillId="33" borderId="35" xfId="0" applyNumberFormat="1" applyFont="1" applyFill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4" fontId="1" fillId="33" borderId="34" xfId="0" applyNumberFormat="1" applyFont="1" applyFill="1" applyBorder="1" applyAlignment="1">
      <alignment horizontal="center" vertical="center"/>
    </xf>
    <xf numFmtId="4" fontId="1" fillId="33" borderId="39" xfId="0" applyNumberFormat="1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11" fillId="33" borderId="31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3" fontId="19" fillId="0" borderId="10" xfId="0" applyNumberFormat="1" applyFont="1" applyBorder="1" applyAlignment="1">
      <alignment/>
    </xf>
    <xf numFmtId="4" fontId="19" fillId="0" borderId="10" xfId="0" applyNumberFormat="1" applyFont="1" applyFill="1" applyBorder="1" applyAlignment="1">
      <alignment/>
    </xf>
    <xf numFmtId="3" fontId="19" fillId="0" borderId="23" xfId="0" applyNumberFormat="1" applyFont="1" applyBorder="1" applyAlignment="1">
      <alignment/>
    </xf>
    <xf numFmtId="4" fontId="19" fillId="0" borderId="23" xfId="0" applyNumberFormat="1" applyFont="1" applyFill="1" applyBorder="1" applyAlignment="1">
      <alignment/>
    </xf>
    <xf numFmtId="4" fontId="19" fillId="34" borderId="31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0" fontId="3" fillId="0" borderId="0" xfId="0" applyFont="1" applyAlignment="1">
      <alignment horizontal="center" wrapText="1"/>
    </xf>
    <xf numFmtId="0" fontId="19" fillId="0" borderId="0" xfId="0" applyFont="1" applyAlignment="1">
      <alignment/>
    </xf>
    <xf numFmtId="0" fontId="1" fillId="34" borderId="13" xfId="0" applyFont="1" applyFill="1" applyBorder="1" applyAlignment="1">
      <alignment wrapText="1"/>
    </xf>
    <xf numFmtId="0" fontId="3" fillId="34" borderId="20" xfId="0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34" borderId="20" xfId="0" applyNumberFormat="1" applyFont="1" applyFill="1" applyBorder="1" applyAlignment="1">
      <alignment/>
    </xf>
    <xf numFmtId="4" fontId="1" fillId="34" borderId="14" xfId="0" applyNumberFormat="1" applyFont="1" applyFill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4" fontId="3" fillId="0" borderId="20" xfId="0" applyNumberFormat="1" applyFont="1" applyBorder="1" applyAlignment="1">
      <alignment/>
    </xf>
    <xf numFmtId="0" fontId="3" fillId="0" borderId="41" xfId="0" applyFont="1" applyBorder="1" applyAlignment="1">
      <alignment horizontal="right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4" fontId="18" fillId="34" borderId="10" xfId="0" applyNumberFormat="1" applyFont="1" applyFill="1" applyBorder="1" applyAlignment="1">
      <alignment/>
    </xf>
    <xf numFmtId="4" fontId="18" fillId="34" borderId="11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33" borderId="25" xfId="0" applyFont="1" applyFill="1" applyBorder="1" applyAlignment="1">
      <alignment horizontal="right"/>
    </xf>
    <xf numFmtId="0" fontId="1" fillId="33" borderId="15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0" fontId="1" fillId="34" borderId="15" xfId="0" applyFont="1" applyFill="1" applyBorder="1" applyAlignment="1">
      <alignment horizontal="right"/>
    </xf>
    <xf numFmtId="14" fontId="3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4" fontId="21" fillId="0" borderId="10" xfId="0" applyNumberFormat="1" applyFont="1" applyFill="1" applyBorder="1" applyAlignment="1">
      <alignment vertical="center"/>
    </xf>
    <xf numFmtId="4" fontId="14" fillId="0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22" fillId="0" borderId="0" xfId="0" applyFont="1" applyFill="1" applyAlignment="1">
      <alignment/>
    </xf>
    <xf numFmtId="0" fontId="1" fillId="35" borderId="10" xfId="0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0" fontId="3" fillId="0" borderId="42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" fillId="3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/>
    </xf>
    <xf numFmtId="4" fontId="19" fillId="0" borderId="10" xfId="0" applyNumberFormat="1" applyFont="1" applyFill="1" applyBorder="1" applyAlignment="1">
      <alignment/>
    </xf>
    <xf numFmtId="4" fontId="19" fillId="0" borderId="10" xfId="0" applyNumberFormat="1" applyFont="1" applyBorder="1" applyAlignment="1">
      <alignment/>
    </xf>
    <xf numFmtId="0" fontId="1" fillId="35" borderId="10" xfId="0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 wrapText="1"/>
    </xf>
    <xf numFmtId="167" fontId="1" fillId="36" borderId="10" xfId="42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4" fontId="1" fillId="36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19" fillId="0" borderId="10" xfId="0" applyFont="1" applyBorder="1" applyAlignment="1">
      <alignment/>
    </xf>
    <xf numFmtId="4" fontId="19" fillId="0" borderId="10" xfId="0" applyNumberFormat="1" applyFont="1" applyBorder="1" applyAlignment="1">
      <alignment/>
    </xf>
    <xf numFmtId="0" fontId="1" fillId="37" borderId="10" xfId="0" applyFont="1" applyFill="1" applyBorder="1" applyAlignment="1">
      <alignment/>
    </xf>
    <xf numFmtId="0" fontId="1" fillId="37" borderId="10" xfId="0" applyFont="1" applyFill="1" applyBorder="1" applyAlignment="1">
      <alignment horizontal="center"/>
    </xf>
    <xf numFmtId="4" fontId="1" fillId="37" borderId="10" xfId="0" applyNumberFormat="1" applyFont="1" applyFill="1" applyBorder="1" applyAlignment="1">
      <alignment/>
    </xf>
    <xf numFmtId="49" fontId="72" fillId="0" borderId="10" xfId="0" applyNumberFormat="1" applyFont="1" applyBorder="1" applyAlignment="1">
      <alignment horizontal="center"/>
    </xf>
    <xf numFmtId="0" fontId="73" fillId="0" borderId="10" xfId="0" applyFont="1" applyBorder="1" applyAlignment="1">
      <alignment/>
    </xf>
    <xf numFmtId="4" fontId="73" fillId="0" borderId="10" xfId="0" applyNumberFormat="1" applyFont="1" applyFill="1" applyBorder="1" applyAlignment="1">
      <alignment/>
    </xf>
    <xf numFmtId="4" fontId="73" fillId="0" borderId="10" xfId="0" applyNumberFormat="1" applyFont="1" applyBorder="1" applyAlignment="1">
      <alignment/>
    </xf>
    <xf numFmtId="0" fontId="1" fillId="38" borderId="10" xfId="0" applyFont="1" applyFill="1" applyBorder="1" applyAlignment="1">
      <alignment/>
    </xf>
    <xf numFmtId="4" fontId="1" fillId="38" borderId="10" xfId="0" applyNumberFormat="1" applyFont="1" applyFill="1" applyBorder="1" applyAlignment="1">
      <alignment/>
    </xf>
    <xf numFmtId="0" fontId="1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/>
    </xf>
    <xf numFmtId="0" fontId="1" fillId="35" borderId="10" xfId="0" applyFont="1" applyFill="1" applyBorder="1" applyAlignment="1">
      <alignment vertical="center" wrapText="1"/>
    </xf>
    <xf numFmtId="4" fontId="1" fillId="35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4" fontId="3" fillId="34" borderId="10" xfId="0" applyNumberFormat="1" applyFont="1" applyFill="1" applyBorder="1" applyAlignment="1">
      <alignment vertical="center"/>
    </xf>
    <xf numFmtId="4" fontId="19" fillId="0" borderId="10" xfId="0" applyNumberFormat="1" applyFont="1" applyBorder="1" applyAlignment="1">
      <alignment vertical="center"/>
    </xf>
    <xf numFmtId="4" fontId="19" fillId="34" borderId="10" xfId="0" applyNumberFormat="1" applyFont="1" applyFill="1" applyBorder="1" applyAlignment="1">
      <alignment vertical="center"/>
    </xf>
    <xf numFmtId="4" fontId="19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0" fontId="1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/>
    </xf>
    <xf numFmtId="4" fontId="14" fillId="35" borderId="10" xfId="0" applyNumberFormat="1" applyFont="1" applyFill="1" applyBorder="1" applyAlignment="1">
      <alignment vertical="center"/>
    </xf>
    <xf numFmtId="4" fontId="14" fillId="35" borderId="10" xfId="0" applyNumberFormat="1" applyFont="1" applyFill="1" applyBorder="1" applyAlignment="1">
      <alignment/>
    </xf>
    <xf numFmtId="49" fontId="21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4" fillId="35" borderId="10" xfId="0" applyFont="1" applyFill="1" applyBorder="1" applyAlignment="1">
      <alignment/>
    </xf>
    <xf numFmtId="4" fontId="14" fillId="35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4" fontId="21" fillId="35" borderId="10" xfId="0" applyNumberFormat="1" applyFont="1" applyFill="1" applyBorder="1" applyAlignment="1">
      <alignment vertical="center"/>
    </xf>
    <xf numFmtId="4" fontId="14" fillId="35" borderId="10" xfId="0" applyNumberFormat="1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horizontal="center" vertical="center"/>
    </xf>
    <xf numFmtId="4" fontId="14" fillId="36" borderId="10" xfId="0" applyNumberFormat="1" applyFont="1" applyFill="1" applyBorder="1" applyAlignment="1">
      <alignment vertical="center"/>
    </xf>
    <xf numFmtId="4" fontId="14" fillId="36" borderId="10" xfId="0" applyNumberFormat="1" applyFont="1" applyFill="1" applyBorder="1" applyAlignment="1">
      <alignment/>
    </xf>
    <xf numFmtId="0" fontId="20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4" fillId="37" borderId="10" xfId="0" applyFont="1" applyFill="1" applyBorder="1" applyAlignment="1">
      <alignment/>
    </xf>
    <xf numFmtId="4" fontId="14" fillId="37" borderId="10" xfId="0" applyNumberFormat="1" applyFont="1" applyFill="1" applyBorder="1" applyAlignment="1">
      <alignment/>
    </xf>
    <xf numFmtId="4" fontId="74" fillId="0" borderId="10" xfId="0" applyNumberFormat="1" applyFont="1" applyFill="1" applyBorder="1" applyAlignment="1">
      <alignment vertical="center"/>
    </xf>
    <xf numFmtId="4" fontId="75" fillId="35" borderId="10" xfId="0" applyNumberFormat="1" applyFont="1" applyFill="1" applyBorder="1" applyAlignment="1">
      <alignment vertical="center"/>
    </xf>
    <xf numFmtId="49" fontId="75" fillId="0" borderId="10" xfId="0" applyNumberFormat="1" applyFont="1" applyBorder="1" applyAlignment="1">
      <alignment horizontal="center"/>
    </xf>
    <xf numFmtId="0" fontId="74" fillId="0" borderId="10" xfId="0" applyFont="1" applyBorder="1" applyAlignment="1">
      <alignment/>
    </xf>
    <xf numFmtId="0" fontId="4" fillId="38" borderId="10" xfId="0" applyFont="1" applyFill="1" applyBorder="1" applyAlignment="1">
      <alignment/>
    </xf>
    <xf numFmtId="4" fontId="14" fillId="38" borderId="10" xfId="0" applyNumberFormat="1" applyFont="1" applyFill="1" applyBorder="1" applyAlignment="1">
      <alignment/>
    </xf>
    <xf numFmtId="4" fontId="75" fillId="35" borderId="10" xfId="0" applyNumberFormat="1" applyFont="1" applyFill="1" applyBorder="1" applyAlignment="1">
      <alignment vertical="center"/>
    </xf>
    <xf numFmtId="0" fontId="4" fillId="38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4" fontId="8" fillId="39" borderId="10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horizontal="left" vertical="center" wrapText="1"/>
    </xf>
    <xf numFmtId="4" fontId="14" fillId="35" borderId="10" xfId="0" applyNumberFormat="1" applyFont="1" applyFill="1" applyBorder="1" applyAlignment="1">
      <alignment horizontal="right" vertical="center"/>
    </xf>
    <xf numFmtId="49" fontId="14" fillId="0" borderId="10" xfId="0" applyNumberFormat="1" applyFont="1" applyBorder="1" applyAlignment="1">
      <alignment horizontal="center" vertical="center"/>
    </xf>
    <xf numFmtId="49" fontId="75" fillId="0" borderId="10" xfId="0" applyNumberFormat="1" applyFont="1" applyBorder="1" applyAlignment="1">
      <alignment horizontal="center"/>
    </xf>
    <xf numFmtId="0" fontId="8" fillId="38" borderId="10" xfId="0" applyFont="1" applyFill="1" applyBorder="1" applyAlignment="1">
      <alignment/>
    </xf>
    <xf numFmtId="0" fontId="14" fillId="38" borderId="10" xfId="0" applyFont="1" applyFill="1" applyBorder="1" applyAlignment="1">
      <alignment horizontal="center"/>
    </xf>
    <xf numFmtId="4" fontId="14" fillId="38" borderId="10" xfId="0" applyNumberFormat="1" applyFont="1" applyFill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3" fillId="39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4" fontId="14" fillId="35" borderId="10" xfId="0" applyNumberFormat="1" applyFont="1" applyFill="1" applyBorder="1" applyAlignment="1">
      <alignment/>
    </xf>
    <xf numFmtId="0" fontId="6" fillId="0" borderId="0" xfId="0" applyFont="1" applyAlignment="1">
      <alignment wrapText="1"/>
    </xf>
    <xf numFmtId="0" fontId="1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right"/>
    </xf>
    <xf numFmtId="3" fontId="1" fillId="35" borderId="10" xfId="0" applyNumberFormat="1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3" fontId="1" fillId="39" borderId="0" xfId="0" applyNumberFormat="1" applyFont="1" applyFill="1" applyBorder="1" applyAlignment="1">
      <alignment horizontal="center" vertical="center"/>
    </xf>
    <xf numFmtId="4" fontId="1" fillId="39" borderId="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wrapText="1"/>
    </xf>
    <xf numFmtId="4" fontId="1" fillId="39" borderId="10" xfId="0" applyNumberFormat="1" applyFont="1" applyFill="1" applyBorder="1" applyAlignment="1">
      <alignment/>
    </xf>
    <xf numFmtId="4" fontId="1" fillId="39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right"/>
    </xf>
    <xf numFmtId="0" fontId="1" fillId="39" borderId="10" xfId="0" applyFont="1" applyFill="1" applyBorder="1" applyAlignment="1">
      <alignment horizontal="right"/>
    </xf>
    <xf numFmtId="0" fontId="1" fillId="39" borderId="10" xfId="0" applyFont="1" applyFill="1" applyBorder="1" applyAlignment="1">
      <alignment wrapText="1"/>
    </xf>
    <xf numFmtId="0" fontId="3" fillId="39" borderId="10" xfId="0" applyFont="1" applyFill="1" applyBorder="1" applyAlignment="1">
      <alignment/>
    </xf>
    <xf numFmtId="0" fontId="3" fillId="39" borderId="10" xfId="0" applyFont="1" applyFill="1" applyBorder="1" applyAlignment="1">
      <alignment horizontal="right"/>
    </xf>
    <xf numFmtId="0" fontId="3" fillId="39" borderId="10" xfId="0" applyFont="1" applyFill="1" applyBorder="1" applyAlignment="1">
      <alignment wrapText="1"/>
    </xf>
    <xf numFmtId="0" fontId="3" fillId="39" borderId="10" xfId="0" applyFont="1" applyFill="1" applyBorder="1" applyAlignment="1">
      <alignment horizontal="center"/>
    </xf>
    <xf numFmtId="4" fontId="3" fillId="39" borderId="10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0" fontId="1" fillId="35" borderId="34" xfId="0" applyFont="1" applyFill="1" applyBorder="1" applyAlignment="1">
      <alignment horizontal="center" vertical="center" wrapText="1"/>
    </xf>
    <xf numFmtId="0" fontId="1" fillId="35" borderId="43" xfId="0" applyFont="1" applyFill="1" applyBorder="1" applyAlignment="1">
      <alignment vertical="center" wrapText="1"/>
    </xf>
    <xf numFmtId="4" fontId="1" fillId="35" borderId="21" xfId="0" applyNumberFormat="1" applyFont="1" applyFill="1" applyBorder="1" applyAlignment="1">
      <alignment vertical="center"/>
    </xf>
    <xf numFmtId="0" fontId="3" fillId="0" borderId="44" xfId="0" applyFont="1" applyBorder="1" applyAlignment="1">
      <alignment vertical="center" wrapText="1"/>
    </xf>
    <xf numFmtId="4" fontId="3" fillId="39" borderId="10" xfId="0" applyNumberFormat="1" applyFont="1" applyFill="1" applyBorder="1" applyAlignment="1">
      <alignment vertical="center"/>
    </xf>
    <xf numFmtId="0" fontId="3" fillId="0" borderId="41" xfId="0" applyFont="1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4" fontId="73" fillId="0" borderId="46" xfId="0" applyNumberFormat="1" applyFont="1" applyFill="1" applyBorder="1" applyAlignment="1">
      <alignment vertical="center"/>
    </xf>
    <xf numFmtId="4" fontId="73" fillId="0" borderId="23" xfId="0" applyNumberFormat="1" applyFont="1" applyFill="1" applyBorder="1" applyAlignment="1">
      <alignment vertical="center"/>
    </xf>
    <xf numFmtId="0" fontId="1" fillId="35" borderId="31" xfId="0" applyFont="1" applyFill="1" applyBorder="1" applyAlignment="1">
      <alignment vertical="center" wrapText="1"/>
    </xf>
    <xf numFmtId="4" fontId="1" fillId="35" borderId="34" xfId="0" applyNumberFormat="1" applyFont="1" applyFill="1" applyBorder="1" applyAlignment="1">
      <alignment vertical="center"/>
    </xf>
    <xf numFmtId="4" fontId="1" fillId="35" borderId="32" xfId="0" applyNumberFormat="1" applyFont="1" applyFill="1" applyBorder="1" applyAlignment="1">
      <alignment vertical="center"/>
    </xf>
    <xf numFmtId="0" fontId="1" fillId="35" borderId="47" xfId="0" applyFont="1" applyFill="1" applyBorder="1" applyAlignment="1">
      <alignment vertical="center" wrapText="1"/>
    </xf>
    <xf numFmtId="4" fontId="1" fillId="35" borderId="36" xfId="0" applyNumberFormat="1" applyFont="1" applyFill="1" applyBorder="1" applyAlignment="1">
      <alignment vertical="center"/>
    </xf>
    <xf numFmtId="0" fontId="3" fillId="0" borderId="43" xfId="0" applyFont="1" applyBorder="1" applyAlignment="1">
      <alignment vertical="center" wrapText="1"/>
    </xf>
    <xf numFmtId="4" fontId="3" fillId="0" borderId="21" xfId="0" applyNumberFormat="1" applyFont="1" applyBorder="1" applyAlignment="1">
      <alignment vertical="center"/>
    </xf>
    <xf numFmtId="0" fontId="3" fillId="0" borderId="48" xfId="0" applyFont="1" applyBorder="1" applyAlignment="1">
      <alignment vertical="center" wrapText="1"/>
    </xf>
    <xf numFmtId="4" fontId="3" fillId="0" borderId="18" xfId="0" applyNumberFormat="1" applyFont="1" applyBorder="1" applyAlignment="1">
      <alignment vertical="center"/>
    </xf>
    <xf numFmtId="0" fontId="1" fillId="35" borderId="3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2" fillId="35" borderId="10" xfId="0" applyFont="1" applyFill="1" applyBorder="1" applyAlignment="1">
      <alignment vertical="center" wrapText="1"/>
    </xf>
    <xf numFmtId="4" fontId="72" fillId="35" borderId="10" xfId="0" applyNumberFormat="1" applyFont="1" applyFill="1" applyBorder="1" applyAlignment="1">
      <alignment vertical="center"/>
    </xf>
    <xf numFmtId="4" fontId="21" fillId="35" borderId="10" xfId="0" applyNumberFormat="1" applyFont="1" applyFill="1" applyBorder="1" applyAlignment="1">
      <alignment vertical="center"/>
    </xf>
    <xf numFmtId="0" fontId="7" fillId="0" borderId="0" xfId="0" applyFont="1" applyAlignment="1">
      <alignment horizontal="right"/>
    </xf>
    <xf numFmtId="0" fontId="8" fillId="35" borderId="10" xfId="0" applyFont="1" applyFill="1" applyBorder="1" applyAlignment="1">
      <alignment horizontal="center" vertical="center"/>
    </xf>
    <xf numFmtId="4" fontId="20" fillId="35" borderId="10" xfId="0" applyNumberFormat="1" applyFont="1" applyFill="1" applyBorder="1" applyAlignment="1">
      <alignment vertical="center"/>
    </xf>
    <xf numFmtId="4" fontId="8" fillId="35" borderId="10" xfId="0" applyNumberFormat="1" applyFont="1" applyFill="1" applyBorder="1" applyAlignment="1">
      <alignment vertical="center"/>
    </xf>
    <xf numFmtId="4" fontId="8" fillId="35" borderId="10" xfId="0" applyNumberFormat="1" applyFont="1" applyFill="1" applyBorder="1" applyAlignment="1">
      <alignment/>
    </xf>
    <xf numFmtId="0" fontId="14" fillId="39" borderId="10" xfId="0" applyFont="1" applyFill="1" applyBorder="1" applyAlignment="1">
      <alignment horizontal="center" vertical="center" wrapText="1"/>
    </xf>
    <xf numFmtId="0" fontId="14" fillId="39" borderId="10" xfId="0" applyFont="1" applyFill="1" applyBorder="1" applyAlignment="1">
      <alignment horizontal="center" vertical="center" textRotation="90" wrapText="1"/>
    </xf>
    <xf numFmtId="0" fontId="75" fillId="39" borderId="10" xfId="0" applyFont="1" applyFill="1" applyBorder="1" applyAlignment="1">
      <alignment horizontal="center" vertical="center" textRotation="90" wrapText="1"/>
    </xf>
    <xf numFmtId="4" fontId="74" fillId="39" borderId="10" xfId="0" applyNumberFormat="1" applyFont="1" applyFill="1" applyBorder="1" applyAlignment="1">
      <alignment vertical="center"/>
    </xf>
    <xf numFmtId="4" fontId="8" fillId="39" borderId="10" xfId="0" applyNumberFormat="1" applyFont="1" applyFill="1" applyBorder="1" applyAlignment="1">
      <alignment horizontal="right" vertical="center" wrapText="1"/>
    </xf>
    <xf numFmtId="4" fontId="8" fillId="39" borderId="10" xfId="0" applyNumberFormat="1" applyFont="1" applyFill="1" applyBorder="1" applyAlignment="1">
      <alignment horizontal="right" vertical="center"/>
    </xf>
    <xf numFmtId="4" fontId="8" fillId="35" borderId="10" xfId="0" applyNumberFormat="1" applyFont="1" applyFill="1" applyBorder="1" applyAlignment="1">
      <alignment horizontal="right" vertical="center" wrapText="1"/>
    </xf>
    <xf numFmtId="4" fontId="74" fillId="35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horizontal="right" vertical="center"/>
    </xf>
    <xf numFmtId="4" fontId="8" fillId="39" borderId="10" xfId="0" applyNumberFormat="1" applyFont="1" applyFill="1" applyBorder="1" applyAlignment="1">
      <alignment vertical="center"/>
    </xf>
    <xf numFmtId="4" fontId="8" fillId="35" borderId="10" xfId="0" applyNumberFormat="1" applyFont="1" applyFill="1" applyBorder="1" applyAlignment="1">
      <alignment horizontal="right" vertical="center"/>
    </xf>
    <xf numFmtId="4" fontId="74" fillId="0" borderId="10" xfId="0" applyNumberFormat="1" applyFont="1" applyBorder="1" applyAlignment="1">
      <alignment horizontal="right"/>
    </xf>
    <xf numFmtId="4" fontId="8" fillId="39" borderId="10" xfId="0" applyNumberFormat="1" applyFont="1" applyFill="1" applyBorder="1" applyAlignment="1">
      <alignment vertical="center"/>
    </xf>
    <xf numFmtId="4" fontId="74" fillId="39" borderId="10" xfId="0" applyNumberFormat="1" applyFont="1" applyFill="1" applyBorder="1" applyAlignment="1">
      <alignment horizontal="right"/>
    </xf>
    <xf numFmtId="4" fontId="8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center" vertical="center"/>
    </xf>
    <xf numFmtId="0" fontId="1" fillId="39" borderId="21" xfId="0" applyFont="1" applyFill="1" applyBorder="1" applyAlignment="1">
      <alignment horizontal="center" vertical="center"/>
    </xf>
    <xf numFmtId="3" fontId="3" fillId="39" borderId="10" xfId="0" applyNumberFormat="1" applyFont="1" applyFill="1" applyBorder="1" applyAlignment="1">
      <alignment horizontal="right" vertical="center" wrapText="1"/>
    </xf>
    <xf numFmtId="4" fontId="3" fillId="39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left" vertical="center" wrapText="1"/>
    </xf>
    <xf numFmtId="4" fontId="73" fillId="39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35" borderId="1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 vertical="center"/>
    </xf>
    <xf numFmtId="0" fontId="76" fillId="39" borderId="0" xfId="0" applyFont="1" applyFill="1" applyAlignment="1">
      <alignment/>
    </xf>
    <xf numFmtId="0" fontId="3" fillId="39" borderId="0" xfId="0" applyFont="1" applyFill="1" applyAlignment="1">
      <alignment/>
    </xf>
    <xf numFmtId="0" fontId="3" fillId="39" borderId="10" xfId="0" applyFont="1" applyFill="1" applyBorder="1" applyAlignment="1">
      <alignment horizontal="left" vertical="center" wrapText="1"/>
    </xf>
    <xf numFmtId="0" fontId="3" fillId="39" borderId="10" xfId="0" applyFont="1" applyFill="1" applyBorder="1" applyAlignment="1">
      <alignment horizontal="center" wrapText="1"/>
    </xf>
    <xf numFmtId="0" fontId="3" fillId="39" borderId="10" xfId="0" applyFont="1" applyFill="1" applyBorder="1" applyAlignment="1">
      <alignment horizontal="center" wrapText="1"/>
    </xf>
    <xf numFmtId="0" fontId="3" fillId="39" borderId="0" xfId="0" applyFont="1" applyFill="1" applyBorder="1" applyAlignment="1">
      <alignment horizontal="left" wrapText="1"/>
    </xf>
    <xf numFmtId="0" fontId="0" fillId="39" borderId="0" xfId="0" applyFill="1" applyAlignment="1">
      <alignment/>
    </xf>
    <xf numFmtId="0" fontId="1" fillId="39" borderId="0" xfId="0" applyFont="1" applyFill="1" applyBorder="1" applyAlignment="1">
      <alignment horizontal="center" vertical="center" wrapText="1"/>
    </xf>
    <xf numFmtId="4" fontId="1" fillId="39" borderId="0" xfId="0" applyNumberFormat="1" applyFont="1" applyFill="1" applyBorder="1" applyAlignment="1">
      <alignment vertical="center"/>
    </xf>
    <xf numFmtId="4" fontId="3" fillId="39" borderId="0" xfId="0" applyNumberFormat="1" applyFont="1" applyFill="1" applyBorder="1" applyAlignment="1">
      <alignment vertical="center"/>
    </xf>
    <xf numFmtId="4" fontId="73" fillId="39" borderId="0" xfId="0" applyNumberFormat="1" applyFont="1" applyFill="1" applyBorder="1" applyAlignment="1">
      <alignment vertical="center"/>
    </xf>
    <xf numFmtId="4" fontId="3" fillId="39" borderId="0" xfId="0" applyNumberFormat="1" applyFont="1" applyFill="1" applyBorder="1" applyAlignment="1">
      <alignment vertical="center"/>
    </xf>
    <xf numFmtId="0" fontId="1" fillId="35" borderId="35" xfId="0" applyFont="1" applyFill="1" applyBorder="1" applyAlignment="1">
      <alignment horizontal="center" vertical="center" wrapText="1"/>
    </xf>
    <xf numFmtId="4" fontId="1" fillId="35" borderId="22" xfId="0" applyNumberFormat="1" applyFont="1" applyFill="1" applyBorder="1" applyAlignment="1">
      <alignment vertical="center"/>
    </xf>
    <xf numFmtId="4" fontId="3" fillId="39" borderId="11" xfId="0" applyNumberFormat="1" applyFont="1" applyFill="1" applyBorder="1" applyAlignment="1">
      <alignment vertical="center"/>
    </xf>
    <xf numFmtId="4" fontId="1" fillId="35" borderId="35" xfId="0" applyNumberFormat="1" applyFont="1" applyFill="1" applyBorder="1" applyAlignment="1">
      <alignment vertical="center"/>
    </xf>
    <xf numFmtId="4" fontId="1" fillId="35" borderId="37" xfId="0" applyNumberFormat="1" applyFont="1" applyFill="1" applyBorder="1" applyAlignment="1">
      <alignment vertical="center"/>
    </xf>
    <xf numFmtId="4" fontId="3" fillId="0" borderId="22" xfId="0" applyNumberFormat="1" applyFont="1" applyFill="1" applyBorder="1" applyAlignment="1">
      <alignment vertical="center"/>
    </xf>
    <xf numFmtId="4" fontId="3" fillId="0" borderId="19" xfId="0" applyNumberFormat="1" applyFont="1" applyFill="1" applyBorder="1" applyAlignment="1">
      <alignment vertical="center"/>
    </xf>
    <xf numFmtId="0" fontId="77" fillId="0" borderId="0" xfId="0" applyFont="1" applyAlignment="1">
      <alignment horizontal="center" wrapText="1"/>
    </xf>
    <xf numFmtId="4" fontId="8" fillId="39" borderId="10" xfId="0" applyNumberFormat="1" applyFont="1" applyFill="1" applyBorder="1" applyAlignment="1">
      <alignment/>
    </xf>
    <xf numFmtId="0" fontId="78" fillId="39" borderId="0" xfId="0" applyFont="1" applyFill="1" applyAlignment="1">
      <alignment/>
    </xf>
    <xf numFmtId="0" fontId="79" fillId="39" borderId="0" xfId="0" applyFont="1" applyFill="1" applyAlignment="1">
      <alignment/>
    </xf>
    <xf numFmtId="0" fontId="73" fillId="39" borderId="0" xfId="0" applyFont="1" applyFill="1" applyAlignment="1">
      <alignment/>
    </xf>
    <xf numFmtId="0" fontId="72" fillId="0" borderId="0" xfId="0" applyFont="1" applyAlignment="1">
      <alignment wrapText="1"/>
    </xf>
    <xf numFmtId="0" fontId="1" fillId="35" borderId="10" xfId="0" applyFont="1" applyFill="1" applyBorder="1" applyAlignment="1">
      <alignment horizontal="center" vertical="center" wrapText="1"/>
    </xf>
    <xf numFmtId="4" fontId="9" fillId="35" borderId="10" xfId="0" applyNumberFormat="1" applyFont="1" applyFill="1" applyBorder="1" applyAlignment="1">
      <alignment/>
    </xf>
    <xf numFmtId="4" fontId="14" fillId="39" borderId="0" xfId="0" applyNumberFormat="1" applyFont="1" applyFill="1" applyBorder="1" applyAlignment="1">
      <alignment vertical="center"/>
    </xf>
    <xf numFmtId="4" fontId="19" fillId="39" borderId="0" xfId="0" applyNumberFormat="1" applyFont="1" applyFill="1" applyBorder="1" applyAlignment="1">
      <alignment vertical="center"/>
    </xf>
    <xf numFmtId="4" fontId="73" fillId="39" borderId="21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4" fontId="1" fillId="35" borderId="13" xfId="0" applyNumberFormat="1" applyFont="1" applyFill="1" applyBorder="1" applyAlignment="1">
      <alignment vertical="center"/>
    </xf>
    <xf numFmtId="4" fontId="3" fillId="34" borderId="13" xfId="0" applyNumberFormat="1" applyFont="1" applyFill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4" fontId="19" fillId="34" borderId="13" xfId="0" applyNumberFormat="1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vertical="center"/>
    </xf>
    <xf numFmtId="4" fontId="19" fillId="0" borderId="13" xfId="0" applyNumberFormat="1" applyFont="1" applyFill="1" applyBorder="1" applyAlignment="1">
      <alignment vertical="center"/>
    </xf>
    <xf numFmtId="0" fontId="80" fillId="39" borderId="0" xfId="0" applyFont="1" applyFill="1" applyBorder="1" applyAlignment="1">
      <alignment horizontal="center" vertical="center" wrapText="1"/>
    </xf>
    <xf numFmtId="4" fontId="80" fillId="39" borderId="0" xfId="0" applyNumberFormat="1" applyFont="1" applyFill="1" applyBorder="1" applyAlignment="1">
      <alignment vertical="center"/>
    </xf>
    <xf numFmtId="4" fontId="78" fillId="39" borderId="0" xfId="0" applyNumberFormat="1" applyFont="1" applyFill="1" applyBorder="1" applyAlignment="1">
      <alignment vertical="center"/>
    </xf>
    <xf numFmtId="4" fontId="9" fillId="39" borderId="0" xfId="0" applyNumberFormat="1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3" fontId="1" fillId="35" borderId="10" xfId="42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3" fontId="14" fillId="35" borderId="10" xfId="42" applyFont="1" applyFill="1" applyBorder="1" applyAlignment="1">
      <alignment horizontal="center" vertical="center" wrapText="1"/>
    </xf>
    <xf numFmtId="43" fontId="1" fillId="35" borderId="10" xfId="42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 wrapText="1"/>
    </xf>
    <xf numFmtId="4" fontId="8" fillId="0" borderId="21" xfId="0" applyNumberFormat="1" applyFont="1" applyFill="1" applyBorder="1" applyAlignment="1">
      <alignment vertical="center"/>
    </xf>
    <xf numFmtId="4" fontId="8" fillId="0" borderId="21" xfId="0" applyNumberFormat="1" applyFont="1" applyBorder="1" applyAlignment="1">
      <alignment vertical="center"/>
    </xf>
    <xf numFmtId="4" fontId="74" fillId="0" borderId="21" xfId="0" applyNumberFormat="1" applyFont="1" applyFill="1" applyBorder="1" applyAlignment="1">
      <alignment vertical="center"/>
    </xf>
    <xf numFmtId="4" fontId="8" fillId="0" borderId="21" xfId="0" applyNumberFormat="1" applyFont="1" applyFill="1" applyBorder="1" applyAlignment="1">
      <alignment/>
    </xf>
    <xf numFmtId="43" fontId="14" fillId="35" borderId="20" xfId="42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 wrapText="1"/>
    </xf>
    <xf numFmtId="4" fontId="8" fillId="0" borderId="21" xfId="0" applyNumberFormat="1" applyFont="1" applyFill="1" applyBorder="1" applyAlignment="1">
      <alignment vertical="center"/>
    </xf>
    <xf numFmtId="4" fontId="8" fillId="0" borderId="21" xfId="0" applyNumberFormat="1" applyFont="1" applyBorder="1" applyAlignment="1">
      <alignment vertical="center"/>
    </xf>
    <xf numFmtId="4" fontId="20" fillId="0" borderId="21" xfId="0" applyNumberFormat="1" applyFont="1" applyFill="1" applyBorder="1" applyAlignment="1">
      <alignment vertical="center"/>
    </xf>
    <xf numFmtId="4" fontId="8" fillId="0" borderId="21" xfId="0" applyNumberFormat="1" applyFont="1" applyFill="1" applyBorder="1" applyAlignment="1">
      <alignment/>
    </xf>
    <xf numFmtId="0" fontId="8" fillId="0" borderId="21" xfId="0" applyFont="1" applyFill="1" applyBorder="1" applyAlignment="1">
      <alignment horizontal="left" vertical="center"/>
    </xf>
    <xf numFmtId="43" fontId="1" fillId="35" borderId="10" xfId="42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3" fontId="1" fillId="35" borderId="10" xfId="42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3" fontId="1" fillId="35" borderId="10" xfId="42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3" fontId="14" fillId="35" borderId="10" xfId="42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/>
    </xf>
    <xf numFmtId="43" fontId="1" fillId="35" borderId="10" xfId="42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" fontId="73" fillId="39" borderId="10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/>
    </xf>
    <xf numFmtId="3" fontId="73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4" fontId="9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" fontId="3" fillId="39" borderId="10" xfId="0" applyNumberFormat="1" applyFont="1" applyFill="1" applyBorder="1" applyAlignment="1">
      <alignment horizontal="right" vertical="center"/>
    </xf>
    <xf numFmtId="4" fontId="73" fillId="39" borderId="10" xfId="0" applyNumberFormat="1" applyFont="1" applyFill="1" applyBorder="1" applyAlignment="1">
      <alignment horizontal="right" vertical="center"/>
    </xf>
    <xf numFmtId="3" fontId="73" fillId="0" borderId="23" xfId="0" applyNumberFormat="1" applyFont="1" applyFill="1" applyBorder="1" applyAlignment="1">
      <alignment horizontal="right"/>
    </xf>
    <xf numFmtId="4" fontId="73" fillId="0" borderId="11" xfId="0" applyNumberFormat="1" applyFont="1" applyFill="1" applyBorder="1" applyAlignment="1">
      <alignment horizontal="right"/>
    </xf>
    <xf numFmtId="4" fontId="73" fillId="39" borderId="11" xfId="0" applyNumberFormat="1" applyFont="1" applyFill="1" applyBorder="1" applyAlignment="1">
      <alignment horizontal="right"/>
    </xf>
    <xf numFmtId="4" fontId="73" fillId="0" borderId="24" xfId="0" applyNumberFormat="1" applyFont="1" applyFill="1" applyBorder="1" applyAlignment="1">
      <alignment horizontal="right"/>
    </xf>
    <xf numFmtId="4" fontId="3" fillId="39" borderId="10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3" fillId="39" borderId="46" xfId="0" applyNumberFormat="1" applyFont="1" applyFill="1" applyBorder="1" applyAlignment="1">
      <alignment vertical="center"/>
    </xf>
    <xf numFmtId="4" fontId="8" fillId="0" borderId="27" xfId="0" applyNumberFormat="1" applyFont="1" applyFill="1" applyBorder="1" applyAlignment="1">
      <alignment vertical="center"/>
    </xf>
    <xf numFmtId="4" fontId="8" fillId="0" borderId="13" xfId="0" applyNumberFormat="1" applyFont="1" applyFill="1" applyBorder="1" applyAlignment="1">
      <alignment vertical="center"/>
    </xf>
    <xf numFmtId="4" fontId="74" fillId="39" borderId="10" xfId="0" applyNumberFormat="1" applyFont="1" applyFill="1" applyBorder="1" applyAlignment="1">
      <alignment/>
    </xf>
    <xf numFmtId="4" fontId="72" fillId="0" borderId="10" xfId="0" applyNumberFormat="1" applyFont="1" applyBorder="1" applyAlignment="1">
      <alignment/>
    </xf>
    <xf numFmtId="4" fontId="73" fillId="0" borderId="10" xfId="0" applyNumberFormat="1" applyFont="1" applyBorder="1" applyAlignment="1">
      <alignment/>
    </xf>
    <xf numFmtId="4" fontId="73" fillId="0" borderId="10" xfId="0" applyNumberFormat="1" applyFont="1" applyBorder="1" applyAlignment="1">
      <alignment/>
    </xf>
    <xf numFmtId="4" fontId="73" fillId="0" borderId="10" xfId="0" applyNumberFormat="1" applyFont="1" applyBorder="1" applyAlignment="1">
      <alignment wrapText="1"/>
    </xf>
    <xf numFmtId="4" fontId="73" fillId="39" borderId="10" xfId="0" applyNumberFormat="1" applyFont="1" applyFill="1" applyBorder="1" applyAlignment="1">
      <alignment/>
    </xf>
    <xf numFmtId="0" fontId="72" fillId="39" borderId="0" xfId="0" applyFont="1" applyFill="1" applyAlignment="1">
      <alignment/>
    </xf>
    <xf numFmtId="0" fontId="1" fillId="0" borderId="0" xfId="0" applyFont="1" applyAlignment="1">
      <alignment/>
    </xf>
    <xf numFmtId="0" fontId="14" fillId="35" borderId="10" xfId="0" applyFont="1" applyFill="1" applyBorder="1" applyAlignment="1">
      <alignment horizontal="center" vertical="center"/>
    </xf>
    <xf numFmtId="4" fontId="74" fillId="39" borderId="10" xfId="0" applyNumberFormat="1" applyFont="1" applyFill="1" applyBorder="1" applyAlignment="1">
      <alignment horizontal="right" vertical="center"/>
    </xf>
    <xf numFmtId="0" fontId="14" fillId="38" borderId="10" xfId="0" applyFont="1" applyFill="1" applyBorder="1" applyAlignment="1">
      <alignment/>
    </xf>
    <xf numFmtId="4" fontId="14" fillId="38" borderId="10" xfId="0" applyNumberFormat="1" applyFont="1" applyFill="1" applyBorder="1" applyAlignment="1">
      <alignment/>
    </xf>
    <xf numFmtId="0" fontId="82" fillId="0" borderId="0" xfId="0" applyFont="1" applyAlignment="1">
      <alignment/>
    </xf>
    <xf numFmtId="4" fontId="74" fillId="39" borderId="10" xfId="0" applyNumberFormat="1" applyFont="1" applyFill="1" applyBorder="1" applyAlignment="1">
      <alignment horizontal="right" vertical="center" wrapText="1"/>
    </xf>
    <xf numFmtId="4" fontId="73" fillId="39" borderId="10" xfId="0" applyNumberFormat="1" applyFont="1" applyFill="1" applyBorder="1" applyAlignment="1">
      <alignment vertical="center"/>
    </xf>
    <xf numFmtId="4" fontId="74" fillId="0" borderId="10" xfId="0" applyNumberFormat="1" applyFont="1" applyBorder="1" applyAlignment="1">
      <alignment/>
    </xf>
    <xf numFmtId="4" fontId="74" fillId="39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3" fontId="14" fillId="35" borderId="10" xfId="42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horizontal="right" vertical="center"/>
    </xf>
    <xf numFmtId="4" fontId="73" fillId="0" borderId="18" xfId="0" applyNumberFormat="1" applyFont="1" applyBorder="1" applyAlignment="1">
      <alignment horizontal="right" vertical="center"/>
    </xf>
    <xf numFmtId="4" fontId="1" fillId="35" borderId="10" xfId="0" applyNumberFormat="1" applyFont="1" applyFill="1" applyBorder="1" applyAlignment="1">
      <alignment horizontal="right" vertical="center"/>
    </xf>
    <xf numFmtId="4" fontId="72" fillId="39" borderId="10" xfId="0" applyNumberFormat="1" applyFont="1" applyFill="1" applyBorder="1" applyAlignment="1">
      <alignment/>
    </xf>
    <xf numFmtId="0" fontId="14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3" fontId="14" fillId="35" borderId="10" xfId="42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49" fontId="8" fillId="0" borderId="26" xfId="0" applyNumberFormat="1" applyFont="1" applyBorder="1" applyAlignment="1">
      <alignment horizontal="center"/>
    </xf>
    <xf numFmtId="0" fontId="8" fillId="0" borderId="23" xfId="0" applyFont="1" applyBorder="1" applyAlignment="1">
      <alignment horizontal="left"/>
    </xf>
    <xf numFmtId="0" fontId="14" fillId="35" borderId="40" xfId="0" applyFont="1" applyFill="1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 wrapText="1"/>
    </xf>
    <xf numFmtId="0" fontId="14" fillId="35" borderId="13" xfId="0" applyFont="1" applyFill="1" applyBorder="1" applyAlignment="1">
      <alignment horizontal="center" vertical="center" wrapText="1"/>
    </xf>
    <xf numFmtId="0" fontId="14" fillId="35" borderId="11" xfId="0" applyFont="1" applyFill="1" applyBorder="1" applyAlignment="1">
      <alignment horizontal="center" vertical="center" wrapText="1"/>
    </xf>
    <xf numFmtId="3" fontId="74" fillId="0" borderId="10" xfId="0" applyNumberFormat="1" applyFont="1" applyFill="1" applyBorder="1" applyAlignment="1">
      <alignment horizontal="right"/>
    </xf>
    <xf numFmtId="4" fontId="74" fillId="0" borderId="11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/>
    </xf>
    <xf numFmtId="4" fontId="8" fillId="0" borderId="11" xfId="0" applyNumberFormat="1" applyFont="1" applyBorder="1" applyAlignment="1">
      <alignment/>
    </xf>
    <xf numFmtId="4" fontId="74" fillId="39" borderId="11" xfId="0" applyNumberFormat="1" applyFont="1" applyFill="1" applyBorder="1" applyAlignment="1">
      <alignment horizontal="right"/>
    </xf>
    <xf numFmtId="3" fontId="74" fillId="0" borderId="23" xfId="0" applyNumberFormat="1" applyFont="1" applyFill="1" applyBorder="1" applyAlignment="1">
      <alignment horizontal="right"/>
    </xf>
    <xf numFmtId="4" fontId="74" fillId="0" borderId="24" xfId="0" applyNumberFormat="1" applyFont="1" applyFill="1" applyBorder="1" applyAlignment="1">
      <alignment horizontal="right"/>
    </xf>
    <xf numFmtId="4" fontId="8" fillId="0" borderId="23" xfId="0" applyNumberFormat="1" applyFont="1" applyFill="1" applyBorder="1" applyAlignment="1">
      <alignment/>
    </xf>
    <xf numFmtId="4" fontId="8" fillId="0" borderId="24" xfId="0" applyNumberFormat="1" applyFont="1" applyBorder="1" applyAlignment="1">
      <alignment/>
    </xf>
    <xf numFmtId="0" fontId="8" fillId="35" borderId="33" xfId="0" applyFont="1" applyFill="1" applyBorder="1" applyAlignment="1">
      <alignment horizontal="center" vertical="center"/>
    </xf>
    <xf numFmtId="0" fontId="14" fillId="35" borderId="34" xfId="0" applyFont="1" applyFill="1" applyBorder="1" applyAlignment="1">
      <alignment horizontal="center" vertical="center"/>
    </xf>
    <xf numFmtId="3" fontId="14" fillId="35" borderId="34" xfId="0" applyNumberFormat="1" applyFont="1" applyFill="1" applyBorder="1" applyAlignment="1">
      <alignment horizontal="center" vertical="center"/>
    </xf>
    <xf numFmtId="4" fontId="14" fillId="35" borderId="39" xfId="0" applyNumberFormat="1" applyFont="1" applyFill="1" applyBorder="1" applyAlignment="1">
      <alignment horizontal="center" vertical="center"/>
    </xf>
    <xf numFmtId="4" fontId="14" fillId="35" borderId="34" xfId="0" applyNumberFormat="1" applyFont="1" applyFill="1" applyBorder="1" applyAlignment="1">
      <alignment horizontal="center" vertical="center"/>
    </xf>
    <xf numFmtId="4" fontId="14" fillId="35" borderId="3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4" fillId="35" borderId="33" xfId="0" applyFont="1" applyFill="1" applyBorder="1" applyAlignment="1">
      <alignment horizontal="center" vertical="center" wrapText="1"/>
    </xf>
    <xf numFmtId="3" fontId="75" fillId="35" borderId="34" xfId="0" applyNumberFormat="1" applyFont="1" applyFill="1" applyBorder="1" applyAlignment="1">
      <alignment horizontal="center" vertical="center"/>
    </xf>
    <xf numFmtId="4" fontId="75" fillId="35" borderId="39" xfId="0" applyNumberFormat="1" applyFont="1" applyFill="1" applyBorder="1" applyAlignment="1">
      <alignment horizontal="center" vertical="center"/>
    </xf>
    <xf numFmtId="0" fontId="14" fillId="35" borderId="35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4" fillId="35" borderId="0" xfId="0" applyFont="1" applyFill="1" applyBorder="1" applyAlignment="1">
      <alignment horizontal="center" vertical="center" wrapText="1"/>
    </xf>
    <xf numFmtId="3" fontId="75" fillId="35" borderId="0" xfId="0" applyNumberFormat="1" applyFont="1" applyFill="1" applyBorder="1" applyAlignment="1">
      <alignment horizontal="center" vertical="center"/>
    </xf>
    <xf numFmtId="4" fontId="75" fillId="35" borderId="0" xfId="0" applyNumberFormat="1" applyFont="1" applyFill="1" applyBorder="1" applyAlignment="1">
      <alignment horizontal="center" vertical="center"/>
    </xf>
    <xf numFmtId="4" fontId="14" fillId="35" borderId="0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/>
    </xf>
    <xf numFmtId="0" fontId="1" fillId="35" borderId="34" xfId="0" applyFont="1" applyFill="1" applyBorder="1" applyAlignment="1">
      <alignment horizontal="center" vertical="center"/>
    </xf>
    <xf numFmtId="3" fontId="1" fillId="35" borderId="34" xfId="0" applyNumberFormat="1" applyFont="1" applyFill="1" applyBorder="1" applyAlignment="1">
      <alignment horizontal="center" vertical="center"/>
    </xf>
    <xf numFmtId="4" fontId="1" fillId="35" borderId="35" xfId="0" applyNumberFormat="1" applyFont="1" applyFill="1" applyBorder="1" applyAlignment="1">
      <alignment horizontal="center" vertical="center"/>
    </xf>
    <xf numFmtId="0" fontId="1" fillId="35" borderId="33" xfId="0" applyFont="1" applyFill="1" applyBorder="1" applyAlignment="1">
      <alignment horizontal="center" vertical="center" wrapText="1"/>
    </xf>
    <xf numFmtId="3" fontId="72" fillId="35" borderId="34" xfId="0" applyNumberFormat="1" applyFont="1" applyFill="1" applyBorder="1" applyAlignment="1">
      <alignment horizontal="center" vertical="center"/>
    </xf>
    <xf numFmtId="0" fontId="83" fillId="35" borderId="31" xfId="0" applyFont="1" applyFill="1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43" fontId="1" fillId="35" borderId="10" xfId="42" applyFont="1" applyFill="1" applyBorder="1" applyAlignment="1">
      <alignment horizontal="center" vertical="center" wrapText="1"/>
    </xf>
    <xf numFmtId="0" fontId="6" fillId="39" borderId="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84" fillId="0" borderId="0" xfId="0" applyFont="1" applyAlignment="1">
      <alignment horizontal="center" wrapText="1"/>
    </xf>
    <xf numFmtId="0" fontId="7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" fillId="33" borderId="49" xfId="0" applyFont="1" applyFill="1" applyBorder="1" applyAlignment="1">
      <alignment horizontal="center" vertical="center"/>
    </xf>
    <xf numFmtId="0" fontId="1" fillId="33" borderId="50" xfId="0" applyFont="1" applyFill="1" applyBorder="1" applyAlignment="1">
      <alignment horizontal="center" vertical="center"/>
    </xf>
    <xf numFmtId="0" fontId="1" fillId="33" borderId="4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51" xfId="0" applyFont="1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wrapText="1"/>
    </xf>
    <xf numFmtId="0" fontId="3" fillId="33" borderId="2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52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0" fontId="1" fillId="33" borderId="53" xfId="0" applyFont="1" applyFill="1" applyBorder="1" applyAlignment="1">
      <alignment horizontal="right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" fillId="33" borderId="27" xfId="0" applyFont="1" applyFill="1" applyBorder="1" applyAlignment="1">
      <alignment wrapText="1"/>
    </xf>
    <xf numFmtId="0" fontId="3" fillId="33" borderId="28" xfId="0" applyFont="1" applyFill="1" applyBorder="1" applyAlignment="1">
      <alignment/>
    </xf>
    <xf numFmtId="0" fontId="3" fillId="33" borderId="54" xfId="0" applyFont="1" applyFill="1" applyBorder="1" applyAlignment="1">
      <alignment/>
    </xf>
    <xf numFmtId="0" fontId="3" fillId="33" borderId="28" xfId="0" applyFont="1" applyFill="1" applyBorder="1" applyAlignment="1">
      <alignment wrapText="1"/>
    </xf>
    <xf numFmtId="0" fontId="3" fillId="33" borderId="54" xfId="0" applyFont="1" applyFill="1" applyBorder="1" applyAlignment="1">
      <alignment wrapText="1"/>
    </xf>
    <xf numFmtId="0" fontId="6" fillId="0" borderId="0" xfId="0" applyFont="1" applyAlignment="1">
      <alignment horizontal="center" wrapText="1"/>
    </xf>
    <xf numFmtId="0" fontId="1" fillId="35" borderId="51" xfId="0" applyFont="1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1" fillId="35" borderId="49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1" fillId="35" borderId="49" xfId="0" applyFont="1" applyFill="1" applyBorder="1" applyAlignment="1">
      <alignment horizontal="center" vertical="center"/>
    </xf>
    <xf numFmtId="0" fontId="1" fillId="35" borderId="50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72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0" fontId="1" fillId="39" borderId="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55" xfId="0" applyFont="1" applyBorder="1" applyAlignment="1">
      <alignment horizontal="left"/>
    </xf>
    <xf numFmtId="0" fontId="1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0" fontId="1" fillId="35" borderId="13" xfId="0" applyFont="1" applyFill="1" applyBorder="1" applyAlignment="1">
      <alignment horizontal="left"/>
    </xf>
    <xf numFmtId="0" fontId="1" fillId="35" borderId="20" xfId="0" applyFont="1" applyFill="1" applyBorder="1" applyAlignment="1">
      <alignment horizontal="left"/>
    </xf>
    <xf numFmtId="0" fontId="1" fillId="35" borderId="55" xfId="0" applyFont="1" applyFill="1" applyBorder="1" applyAlignment="1">
      <alignment horizontal="left"/>
    </xf>
    <xf numFmtId="0" fontId="84" fillId="0" borderId="0" xfId="0" applyFont="1" applyAlignment="1">
      <alignment horizontal="center" wrapText="1"/>
    </xf>
    <xf numFmtId="0" fontId="3" fillId="35" borderId="10" xfId="0" applyFont="1" applyFill="1" applyBorder="1" applyAlignment="1">
      <alignment wrapText="1"/>
    </xf>
    <xf numFmtId="0" fontId="1" fillId="39" borderId="10" xfId="0" applyFont="1" applyFill="1" applyBorder="1" applyAlignment="1">
      <alignment horizontal="center"/>
    </xf>
    <xf numFmtId="0" fontId="72" fillId="39" borderId="0" xfId="0" applyFont="1" applyFill="1" applyAlignment="1">
      <alignment horizontal="right"/>
    </xf>
    <xf numFmtId="0" fontId="8" fillId="0" borderId="56" xfId="0" applyFont="1" applyBorder="1" applyAlignment="1">
      <alignment horizontal="left" wrapText="1"/>
    </xf>
    <xf numFmtId="0" fontId="3" fillId="0" borderId="56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8" fillId="0" borderId="56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56" xfId="0" applyFont="1" applyBorder="1" applyAlignment="1">
      <alignment horizontal="left"/>
    </xf>
    <xf numFmtId="0" fontId="3" fillId="0" borderId="5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6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8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/>
    </xf>
    <xf numFmtId="0" fontId="23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77" fillId="0" borderId="0" xfId="0" applyFont="1" applyAlignment="1">
      <alignment horizontal="center" wrapText="1"/>
    </xf>
    <xf numFmtId="0" fontId="3" fillId="39" borderId="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1" fillId="33" borderId="57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 wrapText="1"/>
    </xf>
    <xf numFmtId="4" fontId="19" fillId="34" borderId="58" xfId="0" applyNumberFormat="1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4" fontId="19" fillId="34" borderId="59" xfId="0" applyNumberFormat="1" applyFont="1" applyFill="1" applyBorder="1" applyAlignment="1">
      <alignment horizontal="center" vertical="center"/>
    </xf>
    <xf numFmtId="4" fontId="19" fillId="34" borderId="4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2" fontId="3" fillId="0" borderId="59" xfId="0" applyNumberFormat="1" applyFont="1" applyFill="1" applyBorder="1" applyAlignment="1">
      <alignment horizontal="center" vertical="center" wrapText="1"/>
    </xf>
    <xf numFmtId="2" fontId="0" fillId="0" borderId="47" xfId="0" applyNumberFormat="1" applyFill="1" applyBorder="1" applyAlignment="1">
      <alignment horizontal="center" vertical="center" wrapText="1"/>
    </xf>
    <xf numFmtId="8" fontId="23" fillId="34" borderId="10" xfId="0" applyNumberFormat="1" applyFont="1" applyFill="1" applyBorder="1" applyAlignment="1">
      <alignment horizontal="center" vertical="center" wrapText="1"/>
    </xf>
    <xf numFmtId="0" fontId="24" fillId="34" borderId="58" xfId="0" applyFont="1" applyFill="1" applyBorder="1" applyAlignment="1">
      <alignment horizontal="center" vertical="center"/>
    </xf>
    <xf numFmtId="0" fontId="24" fillId="34" borderId="47" xfId="0" applyFont="1" applyFill="1" applyBorder="1" applyAlignment="1">
      <alignment horizontal="center" vertical="center"/>
    </xf>
    <xf numFmtId="43" fontId="14" fillId="35" borderId="10" xfId="42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14" fillId="35" borderId="49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14" fillId="35" borderId="49" xfId="0" applyFont="1" applyFill="1" applyBorder="1" applyAlignment="1">
      <alignment horizontal="center" vertical="center"/>
    </xf>
    <xf numFmtId="0" fontId="14" fillId="35" borderId="57" xfId="0" applyFont="1" applyFill="1" applyBorder="1" applyAlignment="1">
      <alignment horizontal="center" vertical="center"/>
    </xf>
    <xf numFmtId="0" fontId="8" fillId="35" borderId="5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left" vertical="center" wrapText="1"/>
    </xf>
    <xf numFmtId="2" fontId="0" fillId="0" borderId="10" xfId="0" applyNumberFormat="1" applyFill="1" applyBorder="1" applyAlignment="1">
      <alignment horizontal="left" vertical="center" wrapText="1"/>
    </xf>
    <xf numFmtId="4" fontId="73" fillId="39" borderId="10" xfId="0" applyNumberFormat="1" applyFont="1" applyFill="1" applyBorder="1" applyAlignment="1">
      <alignment horizontal="center" vertical="center"/>
    </xf>
    <xf numFmtId="4" fontId="73" fillId="39" borderId="23" xfId="0" applyNumberFormat="1" applyFont="1" applyFill="1" applyBorder="1" applyAlignment="1">
      <alignment horizontal="center" vertical="center"/>
    </xf>
    <xf numFmtId="4" fontId="73" fillId="39" borderId="2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85" fillId="39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4" fontId="73" fillId="39" borderId="46" xfId="0" applyNumberFormat="1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 wrapText="1"/>
    </xf>
    <xf numFmtId="0" fontId="1" fillId="35" borderId="55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zoomScalePageLayoutView="0" workbookViewId="0" topLeftCell="A70">
      <selection activeCell="J83" sqref="J83"/>
    </sheetView>
  </sheetViews>
  <sheetFormatPr defaultColWidth="9.140625" defaultRowHeight="12.75"/>
  <cols>
    <col min="1" max="1" width="5.28125" style="0" customWidth="1"/>
    <col min="2" max="2" width="45.00390625" style="0" customWidth="1"/>
    <col min="3" max="3" width="19.57421875" style="0" customWidth="1"/>
    <col min="4" max="4" width="25.00390625" style="0" customWidth="1"/>
    <col min="5" max="5" width="16.8515625" style="0" customWidth="1"/>
    <col min="6" max="6" width="21.8515625" style="0" customWidth="1"/>
  </cols>
  <sheetData>
    <row r="1" spans="1:7" ht="18">
      <c r="A1" s="559"/>
      <c r="B1" s="559"/>
      <c r="C1" s="559"/>
      <c r="D1" s="559"/>
      <c r="E1" s="559"/>
      <c r="F1" s="184" t="s">
        <v>231</v>
      </c>
      <c r="G1" s="1"/>
    </row>
    <row r="2" spans="1:7" ht="20.25" customHeight="1">
      <c r="A2" s="560" t="s">
        <v>279</v>
      </c>
      <c r="B2" s="560"/>
      <c r="C2" s="560"/>
      <c r="D2" s="560"/>
      <c r="E2" s="560"/>
      <c r="F2" s="560"/>
      <c r="G2" s="560"/>
    </row>
    <row r="3" spans="1:7" ht="12.75">
      <c r="A3" s="1"/>
      <c r="B3" s="1"/>
      <c r="C3" s="1"/>
      <c r="D3" s="1"/>
      <c r="E3" s="1"/>
      <c r="F3" s="1"/>
      <c r="G3" s="1"/>
    </row>
    <row r="4" spans="1:7" ht="51" customHeight="1">
      <c r="A4" s="182" t="s">
        <v>0</v>
      </c>
      <c r="B4" s="437" t="s">
        <v>1</v>
      </c>
      <c r="C4" s="464" t="s">
        <v>280</v>
      </c>
      <c r="D4" s="464" t="s">
        <v>281</v>
      </c>
      <c r="E4" s="437" t="s">
        <v>31</v>
      </c>
      <c r="F4" s="462" t="s">
        <v>282</v>
      </c>
      <c r="G4" s="1"/>
    </row>
    <row r="5" spans="1:7" ht="12.75">
      <c r="A5" s="189">
        <v>105</v>
      </c>
      <c r="B5" s="51" t="s">
        <v>2</v>
      </c>
      <c r="C5" s="477">
        <v>7144691.57</v>
      </c>
      <c r="D5" s="477">
        <v>7167460.47</v>
      </c>
      <c r="E5" s="478">
        <v>1055718.02</v>
      </c>
      <c r="F5" s="53">
        <f aca="true" t="shared" si="0" ref="F5:F26">D5-E5</f>
        <v>6111742.449999999</v>
      </c>
      <c r="G5" s="1"/>
    </row>
    <row r="6" spans="1:7" ht="12.75">
      <c r="A6" s="189">
        <v>106</v>
      </c>
      <c r="B6" s="51" t="s">
        <v>35</v>
      </c>
      <c r="C6" s="477">
        <v>59247.93</v>
      </c>
      <c r="D6" s="477">
        <v>59247.93</v>
      </c>
      <c r="E6" s="478">
        <v>12756.22</v>
      </c>
      <c r="F6" s="53">
        <f t="shared" si="0"/>
        <v>46491.71</v>
      </c>
      <c r="G6" s="1"/>
    </row>
    <row r="7" spans="1:7" ht="12.75">
      <c r="A7" s="189">
        <v>107</v>
      </c>
      <c r="B7" s="51" t="s">
        <v>51</v>
      </c>
      <c r="C7" s="477">
        <v>7565041.11</v>
      </c>
      <c r="D7" s="477">
        <v>7694951.69</v>
      </c>
      <c r="E7" s="478">
        <v>1532016.71</v>
      </c>
      <c r="F7" s="53">
        <f t="shared" si="0"/>
        <v>6162934.98</v>
      </c>
      <c r="G7" s="1"/>
    </row>
    <row r="8" spans="1:7" ht="12.75">
      <c r="A8" s="189">
        <v>109</v>
      </c>
      <c r="B8" s="51" t="s">
        <v>3</v>
      </c>
      <c r="C8" s="477">
        <v>879660.68</v>
      </c>
      <c r="D8" s="477">
        <v>1783462.43</v>
      </c>
      <c r="E8" s="478">
        <v>217343.6</v>
      </c>
      <c r="F8" s="53">
        <f t="shared" si="0"/>
        <v>1566118.8299999998</v>
      </c>
      <c r="G8" s="1"/>
    </row>
    <row r="9" spans="1:7" ht="12.75">
      <c r="A9" s="189">
        <v>110</v>
      </c>
      <c r="B9" s="51" t="s">
        <v>101</v>
      </c>
      <c r="C9" s="477">
        <v>2849431.95</v>
      </c>
      <c r="D9" s="477">
        <v>3269189.23</v>
      </c>
      <c r="E9" s="478">
        <v>883024.33</v>
      </c>
      <c r="F9" s="53">
        <f t="shared" si="0"/>
        <v>2386164.9</v>
      </c>
      <c r="G9" s="1"/>
    </row>
    <row r="10" spans="1:7" ht="12.75">
      <c r="A10" s="189">
        <v>211</v>
      </c>
      <c r="B10" s="51" t="s">
        <v>34</v>
      </c>
      <c r="C10" s="477">
        <v>20141167.01</v>
      </c>
      <c r="D10" s="477">
        <v>20196148.78</v>
      </c>
      <c r="E10" s="478">
        <v>8647458.29</v>
      </c>
      <c r="F10" s="53">
        <f t="shared" si="0"/>
        <v>11548690.490000002</v>
      </c>
      <c r="G10" s="1"/>
    </row>
    <row r="11" spans="1:7" ht="12.75">
      <c r="A11" s="189">
        <v>220</v>
      </c>
      <c r="B11" s="51" t="s">
        <v>52</v>
      </c>
      <c r="C11" s="477">
        <v>36409545.66</v>
      </c>
      <c r="D11" s="477">
        <v>38215105.11</v>
      </c>
      <c r="E11" s="478">
        <v>19830130.56</v>
      </c>
      <c r="F11" s="53">
        <f t="shared" si="0"/>
        <v>18384974.55</v>
      </c>
      <c r="G11" s="1"/>
    </row>
    <row r="12" spans="1:7" ht="12.75">
      <c r="A12" s="189">
        <v>226</v>
      </c>
      <c r="B12" s="51" t="s">
        <v>4</v>
      </c>
      <c r="C12" s="477">
        <v>1254282.31</v>
      </c>
      <c r="D12" s="477">
        <v>1254282.31</v>
      </c>
      <c r="E12" s="478">
        <v>492320.31</v>
      </c>
      <c r="F12" s="53">
        <f t="shared" si="0"/>
        <v>761962</v>
      </c>
      <c r="G12" s="1"/>
    </row>
    <row r="13" spans="1:7" ht="12.75">
      <c r="A13" s="189">
        <v>290</v>
      </c>
      <c r="B13" s="51" t="s">
        <v>103</v>
      </c>
      <c r="C13" s="477">
        <v>2517291.11</v>
      </c>
      <c r="D13" s="477">
        <v>2541133.21</v>
      </c>
      <c r="E13" s="478">
        <v>206974.29</v>
      </c>
      <c r="F13" s="53">
        <f t="shared" si="0"/>
        <v>2334158.92</v>
      </c>
      <c r="G13" s="1"/>
    </row>
    <row r="14" spans="1:7" ht="12.75">
      <c r="A14" s="189">
        <v>291</v>
      </c>
      <c r="B14" s="51" t="s">
        <v>247</v>
      </c>
      <c r="C14" s="477">
        <v>9963</v>
      </c>
      <c r="D14" s="477">
        <v>9963</v>
      </c>
      <c r="E14" s="478">
        <v>830.24</v>
      </c>
      <c r="F14" s="53">
        <f t="shared" si="0"/>
        <v>9132.76</v>
      </c>
      <c r="G14" s="1"/>
    </row>
    <row r="15" spans="1:7" ht="12.75">
      <c r="A15" s="189">
        <v>310</v>
      </c>
      <c r="B15" s="51" t="s">
        <v>5</v>
      </c>
      <c r="C15" s="477">
        <v>116248.41</v>
      </c>
      <c r="D15" s="477">
        <v>116248.41</v>
      </c>
      <c r="E15" s="478">
        <v>107077.18</v>
      </c>
      <c r="F15" s="53">
        <f t="shared" si="0"/>
        <v>9171.23000000001</v>
      </c>
      <c r="G15" s="1"/>
    </row>
    <row r="16" spans="1:7" ht="14.25" customHeight="1">
      <c r="A16" s="189">
        <v>344</v>
      </c>
      <c r="B16" s="185" t="s">
        <v>105</v>
      </c>
      <c r="C16" s="477">
        <v>11590</v>
      </c>
      <c r="D16" s="477">
        <v>0</v>
      </c>
      <c r="E16" s="478">
        <v>0</v>
      </c>
      <c r="F16" s="53">
        <f t="shared" si="0"/>
        <v>0</v>
      </c>
      <c r="G16" s="1"/>
    </row>
    <row r="17" spans="1:7" ht="12.75">
      <c r="A17" s="189">
        <v>487</v>
      </c>
      <c r="B17" s="51" t="s">
        <v>6</v>
      </c>
      <c r="C17" s="477">
        <v>2032451.62</v>
      </c>
      <c r="D17" s="477">
        <v>1953772.59</v>
      </c>
      <c r="E17" s="478">
        <v>1620606.69</v>
      </c>
      <c r="F17" s="53">
        <f t="shared" si="0"/>
        <v>333165.90000000014</v>
      </c>
      <c r="G17" s="1"/>
    </row>
    <row r="18" spans="1:7" ht="12.75">
      <c r="A18" s="189">
        <v>623</v>
      </c>
      <c r="B18" s="51" t="s">
        <v>236</v>
      </c>
      <c r="C18" s="477">
        <v>2022210.24</v>
      </c>
      <c r="D18" s="477">
        <v>2023317.24</v>
      </c>
      <c r="E18" s="478">
        <v>658675.1</v>
      </c>
      <c r="F18" s="53">
        <f t="shared" si="0"/>
        <v>1364642.1400000001</v>
      </c>
      <c r="G18" s="1"/>
    </row>
    <row r="19" spans="1:7" ht="12.75">
      <c r="A19" s="189">
        <v>624</v>
      </c>
      <c r="B19" s="51" t="s">
        <v>109</v>
      </c>
      <c r="C19" s="477">
        <v>61493.85</v>
      </c>
      <c r="D19" s="477">
        <v>61493.85</v>
      </c>
      <c r="E19" s="478">
        <v>46940.6</v>
      </c>
      <c r="F19" s="53">
        <f t="shared" si="0"/>
        <v>14553.25</v>
      </c>
      <c r="G19" s="1"/>
    </row>
    <row r="20" spans="1:7" ht="12.75">
      <c r="A20" s="189">
        <v>626</v>
      </c>
      <c r="B20" s="51" t="s">
        <v>110</v>
      </c>
      <c r="C20" s="477">
        <v>57096</v>
      </c>
      <c r="D20" s="477">
        <v>0</v>
      </c>
      <c r="E20" s="478">
        <v>0</v>
      </c>
      <c r="F20" s="53">
        <f t="shared" si="0"/>
        <v>0</v>
      </c>
      <c r="G20" s="1"/>
    </row>
    <row r="21" spans="1:7" ht="12.75">
      <c r="A21" s="189">
        <v>669</v>
      </c>
      <c r="B21" s="51" t="s">
        <v>112</v>
      </c>
      <c r="C21" s="477">
        <v>5402.16</v>
      </c>
      <c r="D21" s="477">
        <v>5402.16</v>
      </c>
      <c r="E21" s="478">
        <v>5402.16</v>
      </c>
      <c r="F21" s="53">
        <f t="shared" si="0"/>
        <v>0</v>
      </c>
      <c r="G21" s="1"/>
    </row>
    <row r="22" spans="1:7" ht="12.75">
      <c r="A22" s="189">
        <v>743</v>
      </c>
      <c r="B22" s="51" t="s">
        <v>7</v>
      </c>
      <c r="C22" s="477">
        <v>846945</v>
      </c>
      <c r="D22" s="477">
        <v>846945</v>
      </c>
      <c r="E22" s="478">
        <v>204465.23</v>
      </c>
      <c r="F22" s="53">
        <f t="shared" si="0"/>
        <v>642479.77</v>
      </c>
      <c r="G22" s="1"/>
    </row>
    <row r="23" spans="1:7" ht="12.75">
      <c r="A23" s="189">
        <v>802</v>
      </c>
      <c r="B23" s="51" t="s">
        <v>37</v>
      </c>
      <c r="C23" s="477">
        <v>0</v>
      </c>
      <c r="D23" s="477">
        <v>0</v>
      </c>
      <c r="E23" s="478">
        <v>0</v>
      </c>
      <c r="F23" s="53">
        <f t="shared" si="0"/>
        <v>0</v>
      </c>
      <c r="G23" s="1"/>
    </row>
    <row r="24" spans="1:7" ht="12.75">
      <c r="A24" s="189">
        <v>803</v>
      </c>
      <c r="B24" s="51" t="s">
        <v>113</v>
      </c>
      <c r="C24" s="478">
        <v>137109.22</v>
      </c>
      <c r="D24" s="478">
        <v>137109.22</v>
      </c>
      <c r="E24" s="478">
        <v>113948.65</v>
      </c>
      <c r="F24" s="53">
        <f t="shared" si="0"/>
        <v>23160.570000000007</v>
      </c>
      <c r="G24" s="1"/>
    </row>
    <row r="25" spans="1:7" ht="12.75">
      <c r="A25" s="189">
        <v>806</v>
      </c>
      <c r="B25" s="51" t="s">
        <v>8</v>
      </c>
      <c r="C25" s="477">
        <v>928369.42</v>
      </c>
      <c r="D25" s="477">
        <v>928369.42</v>
      </c>
      <c r="E25" s="478">
        <v>928369.42</v>
      </c>
      <c r="F25" s="53">
        <f t="shared" si="0"/>
        <v>0</v>
      </c>
      <c r="G25" s="1"/>
    </row>
    <row r="26" spans="1:7" ht="15.75" customHeight="1">
      <c r="A26" s="189">
        <v>809</v>
      </c>
      <c r="B26" s="185" t="s">
        <v>54</v>
      </c>
      <c r="C26" s="477">
        <v>252510.77</v>
      </c>
      <c r="D26" s="477">
        <v>252510.77</v>
      </c>
      <c r="E26" s="478">
        <v>232959.5</v>
      </c>
      <c r="F26" s="53">
        <f t="shared" si="0"/>
        <v>19551.26999999999</v>
      </c>
      <c r="G26" s="384"/>
    </row>
    <row r="27" spans="1:7" ht="12.75">
      <c r="A27" s="182"/>
      <c r="B27" s="182" t="s">
        <v>9</v>
      </c>
      <c r="C27" s="183">
        <f>SUM(C5:C26)</f>
        <v>85301749.01999998</v>
      </c>
      <c r="D27" s="183">
        <f>SUM(D5:D26)</f>
        <v>88516112.81999998</v>
      </c>
      <c r="E27" s="183">
        <f>SUM(E5:E26)</f>
        <v>36797017.09999999</v>
      </c>
      <c r="F27" s="183">
        <f>SUM(F5:F26)</f>
        <v>51719095.720000006</v>
      </c>
      <c r="G27" s="1"/>
    </row>
    <row r="28" spans="1:7" ht="12.75" hidden="1">
      <c r="A28" s="212"/>
      <c r="B28" s="213">
        <v>0</v>
      </c>
      <c r="C28" s="214">
        <v>0</v>
      </c>
      <c r="D28" s="214">
        <v>0</v>
      </c>
      <c r="E28" s="215">
        <v>0</v>
      </c>
      <c r="F28" s="215">
        <v>0</v>
      </c>
      <c r="G28" s="1"/>
    </row>
    <row r="29" spans="1:7" ht="12.75" hidden="1">
      <c r="A29" s="182"/>
      <c r="B29" s="182" t="s">
        <v>41</v>
      </c>
      <c r="C29" s="183">
        <f>C27+C28</f>
        <v>85301749.01999998</v>
      </c>
      <c r="D29" s="183">
        <f>D27+D28</f>
        <v>88516112.81999998</v>
      </c>
      <c r="E29" s="183">
        <f>E27+E28</f>
        <v>36797017.09999999</v>
      </c>
      <c r="F29" s="183">
        <f>F27+F28</f>
        <v>51719095.720000006</v>
      </c>
      <c r="G29" s="1"/>
    </row>
    <row r="30" spans="1:7" ht="15.75" customHeight="1" thickBot="1">
      <c r="A30" s="190" t="s">
        <v>33</v>
      </c>
      <c r="B30" s="51" t="s">
        <v>10</v>
      </c>
      <c r="C30" s="508">
        <v>335897.98</v>
      </c>
      <c r="D30" s="508">
        <v>1306367.98</v>
      </c>
      <c r="E30" s="509">
        <v>727845.15</v>
      </c>
      <c r="F30" s="53">
        <f>D30-E30</f>
        <v>578522.83</v>
      </c>
      <c r="G30" s="1"/>
    </row>
    <row r="31" spans="1:7" ht="28.5" customHeight="1">
      <c r="A31" s="182"/>
      <c r="B31" s="437" t="s">
        <v>232</v>
      </c>
      <c r="C31" s="183">
        <f>C29+C30</f>
        <v>85637646.99999999</v>
      </c>
      <c r="D31" s="183">
        <f>D29+D30</f>
        <v>89822480.79999998</v>
      </c>
      <c r="E31" s="183">
        <f>E29+E30</f>
        <v>37524862.249999985</v>
      </c>
      <c r="F31" s="183">
        <f>F29+F30</f>
        <v>52297618.550000004</v>
      </c>
      <c r="G31" s="1"/>
    </row>
    <row r="32" spans="1:7" ht="12.75">
      <c r="A32" s="212" t="s">
        <v>40</v>
      </c>
      <c r="B32" s="213" t="s">
        <v>42</v>
      </c>
      <c r="C32" s="214">
        <v>1949535.55</v>
      </c>
      <c r="D32" s="214">
        <v>1949535.55</v>
      </c>
      <c r="E32" s="215">
        <v>0</v>
      </c>
      <c r="F32" s="215">
        <v>1949535.55</v>
      </c>
      <c r="G32" s="1"/>
    </row>
    <row r="33" spans="1:7" ht="12.75">
      <c r="A33" s="219"/>
      <c r="B33" s="218" t="s">
        <v>41</v>
      </c>
      <c r="C33" s="217">
        <f>C31+C32</f>
        <v>87587182.54999998</v>
      </c>
      <c r="D33" s="217">
        <f>D31+D32</f>
        <v>91772016.34999998</v>
      </c>
      <c r="E33" s="217">
        <f>E31+E32</f>
        <v>37524862.249999985</v>
      </c>
      <c r="F33" s="217">
        <f>F31+F32</f>
        <v>54247154.1</v>
      </c>
      <c r="G33" s="1"/>
    </row>
    <row r="34" spans="1:7" ht="12.75">
      <c r="A34" s="1"/>
      <c r="B34" s="1"/>
      <c r="C34" s="1"/>
      <c r="D34" s="1"/>
      <c r="E34" s="1"/>
      <c r="F34" s="26"/>
      <c r="G34" s="1"/>
    </row>
    <row r="35" spans="1:7" ht="12.75">
      <c r="A35" s="1"/>
      <c r="B35" s="1"/>
      <c r="C35" s="1"/>
      <c r="D35" s="1"/>
      <c r="E35" s="1"/>
      <c r="F35" s="26"/>
      <c r="G35" s="1"/>
    </row>
    <row r="36" spans="1:7" ht="12.75">
      <c r="A36" s="1"/>
      <c r="B36" s="1"/>
      <c r="C36" s="1"/>
      <c r="D36" s="1"/>
      <c r="E36" s="1"/>
      <c r="F36" s="26"/>
      <c r="G36" s="1"/>
    </row>
    <row r="37" spans="1:7" ht="12.75">
      <c r="A37" s="1"/>
      <c r="B37" s="1"/>
      <c r="C37" s="1"/>
      <c r="D37" s="1"/>
      <c r="E37" s="1"/>
      <c r="F37" s="26"/>
      <c r="G37" s="1"/>
    </row>
    <row r="38" spans="1:7" ht="6.75" customHeight="1">
      <c r="A38" s="1"/>
      <c r="B38" s="1"/>
      <c r="C38" s="1"/>
      <c r="D38" s="1"/>
      <c r="E38" s="1"/>
      <c r="F38" s="26"/>
      <c r="G38" s="1"/>
    </row>
    <row r="39" spans="1:7" ht="15">
      <c r="A39" s="1"/>
      <c r="B39" s="1"/>
      <c r="C39" s="276"/>
      <c r="D39" s="276"/>
      <c r="E39" s="1"/>
      <c r="F39" s="184" t="s">
        <v>233</v>
      </c>
      <c r="G39" s="1"/>
    </row>
    <row r="40" spans="1:7" ht="20.25" customHeight="1">
      <c r="A40" s="560" t="s">
        <v>329</v>
      </c>
      <c r="B40" s="560"/>
      <c r="C40" s="560"/>
      <c r="D40" s="560"/>
      <c r="E40" s="560"/>
      <c r="F40" s="560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40.5" customHeight="1">
      <c r="A42" s="182" t="s">
        <v>0</v>
      </c>
      <c r="B42" s="437" t="s">
        <v>1</v>
      </c>
      <c r="C42" s="437" t="s">
        <v>317</v>
      </c>
      <c r="D42" s="437" t="s">
        <v>281</v>
      </c>
      <c r="E42" s="437" t="s">
        <v>31</v>
      </c>
      <c r="F42" s="434" t="s">
        <v>282</v>
      </c>
      <c r="G42" s="1"/>
    </row>
    <row r="43" spans="1:7" ht="12.75">
      <c r="A43" s="189">
        <v>107</v>
      </c>
      <c r="B43" s="51" t="s">
        <v>51</v>
      </c>
      <c r="C43" s="52">
        <v>28198.29</v>
      </c>
      <c r="D43" s="52">
        <v>28198.29</v>
      </c>
      <c r="E43" s="53">
        <v>15685.31</v>
      </c>
      <c r="F43" s="53">
        <f>(D43-E43)</f>
        <v>12512.980000000001</v>
      </c>
      <c r="G43" s="1"/>
    </row>
    <row r="44" spans="1:7" ht="12.75" hidden="1">
      <c r="A44" s="189">
        <v>803</v>
      </c>
      <c r="B44" s="51" t="s">
        <v>113</v>
      </c>
      <c r="C44" s="52">
        <v>0</v>
      </c>
      <c r="D44" s="52">
        <v>0</v>
      </c>
      <c r="E44" s="53">
        <v>0</v>
      </c>
      <c r="F44" s="53">
        <f>(D44-E44)</f>
        <v>0</v>
      </c>
      <c r="G44" s="1"/>
    </row>
    <row r="45" spans="1:7" ht="25.5" hidden="1">
      <c r="A45" s="189">
        <v>808</v>
      </c>
      <c r="B45" s="185" t="s">
        <v>54</v>
      </c>
      <c r="C45" s="52"/>
      <c r="D45" s="52"/>
      <c r="E45" s="53"/>
      <c r="F45" s="53">
        <f>(D45-E45)</f>
        <v>0</v>
      </c>
      <c r="G45" s="1"/>
    </row>
    <row r="46" spans="1:7" ht="12.75">
      <c r="A46" s="189">
        <v>487</v>
      </c>
      <c r="B46" s="185" t="s">
        <v>6</v>
      </c>
      <c r="C46" s="52">
        <v>15657.9</v>
      </c>
      <c r="D46" s="52">
        <v>15657.9</v>
      </c>
      <c r="E46" s="53">
        <v>15657.9</v>
      </c>
      <c r="F46" s="53">
        <f>(D46-E46)</f>
        <v>0</v>
      </c>
      <c r="G46" s="1"/>
    </row>
    <row r="47" spans="1:7" ht="12.75">
      <c r="A47" s="182"/>
      <c r="B47" s="182" t="s">
        <v>9</v>
      </c>
      <c r="C47" s="183">
        <f>SUM(C43:C46)</f>
        <v>43856.19</v>
      </c>
      <c r="D47" s="183">
        <f>SUM(D43:D46)</f>
        <v>43856.19</v>
      </c>
      <c r="E47" s="183">
        <f>SUM(E43:E46)</f>
        <v>31343.21</v>
      </c>
      <c r="F47" s="183">
        <f>SUM(F43:F46)</f>
        <v>12512.980000000001</v>
      </c>
      <c r="G47" s="1"/>
    </row>
    <row r="48" spans="1:7" ht="12.75">
      <c r="A48" s="190" t="s">
        <v>33</v>
      </c>
      <c r="B48" s="51" t="s">
        <v>10</v>
      </c>
      <c r="C48" s="52">
        <v>0</v>
      </c>
      <c r="D48" s="52">
        <v>0</v>
      </c>
      <c r="E48" s="53">
        <v>0</v>
      </c>
      <c r="F48" s="53">
        <v>0</v>
      </c>
      <c r="G48" s="1"/>
    </row>
    <row r="49" spans="1:7" ht="27" customHeight="1">
      <c r="A49" s="182"/>
      <c r="B49" s="437" t="s">
        <v>32</v>
      </c>
      <c r="C49" s="183">
        <f>C47+C48</f>
        <v>43856.19</v>
      </c>
      <c r="D49" s="183">
        <f>D47+D48</f>
        <v>43856.19</v>
      </c>
      <c r="E49" s="183">
        <f>E47+E48</f>
        <v>31343.21</v>
      </c>
      <c r="F49" s="183">
        <f>SUM(F47:F48)</f>
        <v>12512.980000000001</v>
      </c>
      <c r="G49" s="1"/>
    </row>
    <row r="50" spans="1:7" ht="12.75">
      <c r="A50" s="191" t="s">
        <v>40</v>
      </c>
      <c r="B50" s="161" t="s">
        <v>42</v>
      </c>
      <c r="C50" s="192">
        <v>0</v>
      </c>
      <c r="D50" s="192">
        <v>0</v>
      </c>
      <c r="E50" s="193">
        <v>0</v>
      </c>
      <c r="F50" s="193">
        <v>0</v>
      </c>
      <c r="G50" s="1"/>
    </row>
    <row r="51" spans="1:7" ht="12.75">
      <c r="A51" s="385"/>
      <c r="B51" s="272" t="s">
        <v>41</v>
      </c>
      <c r="C51" s="195">
        <f>C49+C50</f>
        <v>43856.19</v>
      </c>
      <c r="D51" s="195">
        <f>D49+D50</f>
        <v>43856.19</v>
      </c>
      <c r="E51" s="195">
        <f>E49+E50</f>
        <v>31343.21</v>
      </c>
      <c r="F51" s="195">
        <f>F49+F50</f>
        <v>12512.980000000001</v>
      </c>
      <c r="G51" s="1"/>
    </row>
    <row r="52" spans="1:7" ht="12.75">
      <c r="A52" s="1"/>
      <c r="B52" s="1"/>
      <c r="C52" s="26"/>
      <c r="D52" s="26"/>
      <c r="E52" s="26"/>
      <c r="F52" s="26"/>
      <c r="G52" s="1"/>
    </row>
    <row r="53" spans="1:7" ht="15">
      <c r="A53" s="561" t="s">
        <v>325</v>
      </c>
      <c r="B53" s="561"/>
      <c r="C53" s="561"/>
      <c r="D53" s="561"/>
      <c r="E53" s="561"/>
      <c r="F53" s="56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40.5" customHeight="1">
      <c r="A55" s="182" t="s">
        <v>0</v>
      </c>
      <c r="B55" s="437" t="s">
        <v>1</v>
      </c>
      <c r="C55" s="437" t="s">
        <v>280</v>
      </c>
      <c r="D55" s="437" t="s">
        <v>281</v>
      </c>
      <c r="E55" s="437" t="s">
        <v>31</v>
      </c>
      <c r="F55" s="434" t="s">
        <v>282</v>
      </c>
      <c r="G55" s="1"/>
    </row>
    <row r="56" spans="1:7" ht="10.5" customHeight="1" hidden="1">
      <c r="A56" s="189">
        <v>32</v>
      </c>
      <c r="B56" s="51" t="s">
        <v>165</v>
      </c>
      <c r="C56" s="52"/>
      <c r="D56" s="52"/>
      <c r="E56" s="53">
        <v>0</v>
      </c>
      <c r="F56" s="53">
        <f>(D56-E56)</f>
        <v>0</v>
      </c>
      <c r="G56" s="1"/>
    </row>
    <row r="57" spans="1:7" ht="12.75">
      <c r="A57" s="189">
        <v>107</v>
      </c>
      <c r="B57" s="51" t="s">
        <v>51</v>
      </c>
      <c r="C57" s="52">
        <v>1446637.6</v>
      </c>
      <c r="D57" s="52">
        <v>1446637.6</v>
      </c>
      <c r="E57" s="53">
        <v>535046.83</v>
      </c>
      <c r="F57" s="53">
        <f aca="true" t="shared" si="1" ref="F57:F66">(D57-E57)</f>
        <v>911590.7700000001</v>
      </c>
      <c r="G57" s="1"/>
    </row>
    <row r="58" spans="1:7" ht="12.75">
      <c r="A58" s="189">
        <v>211</v>
      </c>
      <c r="B58" s="51" t="s">
        <v>34</v>
      </c>
      <c r="C58" s="52">
        <v>107436.4</v>
      </c>
      <c r="D58" s="52">
        <v>107436.4</v>
      </c>
      <c r="E58" s="53">
        <v>27082.92</v>
      </c>
      <c r="F58" s="53">
        <f t="shared" si="1"/>
        <v>80353.48</v>
      </c>
      <c r="G58" s="1"/>
    </row>
    <row r="59" spans="1:7" ht="12.75" hidden="1">
      <c r="A59" s="189">
        <v>226</v>
      </c>
      <c r="B59" s="51" t="s">
        <v>4</v>
      </c>
      <c r="C59" s="52"/>
      <c r="D59" s="52"/>
      <c r="E59" s="53"/>
      <c r="F59" s="53">
        <f t="shared" si="1"/>
        <v>0</v>
      </c>
      <c r="G59" s="1"/>
    </row>
    <row r="60" spans="1:7" ht="12.75">
      <c r="A60" s="189">
        <v>290</v>
      </c>
      <c r="B60" s="51" t="s">
        <v>103</v>
      </c>
      <c r="C60" s="52">
        <v>16452.21</v>
      </c>
      <c r="D60" s="52">
        <v>16452.21</v>
      </c>
      <c r="E60" s="53">
        <v>11311.02</v>
      </c>
      <c r="F60" s="53">
        <f t="shared" si="1"/>
        <v>5141.189999999999</v>
      </c>
      <c r="G60" s="1"/>
    </row>
    <row r="61" spans="1:7" ht="12.75">
      <c r="A61" s="189">
        <v>310</v>
      </c>
      <c r="B61" s="51" t="s">
        <v>5</v>
      </c>
      <c r="C61" s="52">
        <v>15709.87</v>
      </c>
      <c r="D61" s="52">
        <v>15709.87</v>
      </c>
      <c r="E61" s="53">
        <v>15709.87</v>
      </c>
      <c r="F61" s="53">
        <f t="shared" si="1"/>
        <v>0</v>
      </c>
      <c r="G61" s="1"/>
    </row>
    <row r="62" spans="1:7" ht="12.75">
      <c r="A62" s="189">
        <v>487</v>
      </c>
      <c r="B62" s="51" t="s">
        <v>6</v>
      </c>
      <c r="C62" s="52">
        <v>3560</v>
      </c>
      <c r="D62" s="52">
        <v>3560</v>
      </c>
      <c r="E62" s="53">
        <v>3560</v>
      </c>
      <c r="F62" s="53">
        <f t="shared" si="1"/>
        <v>0</v>
      </c>
      <c r="G62" s="1"/>
    </row>
    <row r="63" spans="1:7" ht="12.75">
      <c r="A63" s="189">
        <v>624</v>
      </c>
      <c r="B63" s="51" t="s">
        <v>109</v>
      </c>
      <c r="C63" s="52">
        <v>15950</v>
      </c>
      <c r="D63" s="52">
        <v>15950</v>
      </c>
      <c r="E63" s="53">
        <v>15950</v>
      </c>
      <c r="F63" s="53">
        <f t="shared" si="1"/>
        <v>0</v>
      </c>
      <c r="G63" s="1"/>
    </row>
    <row r="64" spans="1:7" ht="12.75" hidden="1">
      <c r="A64" s="189">
        <v>626</v>
      </c>
      <c r="B64" s="51" t="s">
        <v>110</v>
      </c>
      <c r="C64" s="52"/>
      <c r="D64" s="52"/>
      <c r="E64" s="53"/>
      <c r="F64" s="53">
        <f t="shared" si="1"/>
        <v>0</v>
      </c>
      <c r="G64" s="1"/>
    </row>
    <row r="65" spans="1:7" ht="12.75">
      <c r="A65" s="189">
        <v>803</v>
      </c>
      <c r="B65" s="51" t="s">
        <v>113</v>
      </c>
      <c r="C65" s="52">
        <v>15855.24</v>
      </c>
      <c r="D65" s="52">
        <v>15855.24</v>
      </c>
      <c r="E65" s="53">
        <v>15855.24</v>
      </c>
      <c r="F65" s="53">
        <f t="shared" si="1"/>
        <v>0</v>
      </c>
      <c r="G65" s="1"/>
    </row>
    <row r="66" spans="1:7" ht="14.25" customHeight="1">
      <c r="A66" s="189">
        <v>809</v>
      </c>
      <c r="B66" s="185" t="s">
        <v>54</v>
      </c>
      <c r="C66" s="52">
        <v>23951.55</v>
      </c>
      <c r="D66" s="52">
        <v>23951.55</v>
      </c>
      <c r="E66" s="53">
        <v>11220.55</v>
      </c>
      <c r="F66" s="53">
        <f t="shared" si="1"/>
        <v>12731</v>
      </c>
      <c r="G66" s="1"/>
    </row>
    <row r="67" spans="1:7" ht="12.75">
      <c r="A67" s="182"/>
      <c r="B67" s="182" t="s">
        <v>9</v>
      </c>
      <c r="C67" s="183">
        <f>SUM(C56:C66)</f>
        <v>1645552.87</v>
      </c>
      <c r="D67" s="183">
        <f>SUM(D56:D66)</f>
        <v>1645552.87</v>
      </c>
      <c r="E67" s="183">
        <f>SUM(E57:E66)</f>
        <v>635736.43</v>
      </c>
      <c r="F67" s="183">
        <f>SUM(F56:F66)</f>
        <v>1009816.4400000001</v>
      </c>
      <c r="G67" s="1"/>
    </row>
    <row r="68" spans="1:7" ht="12.75">
      <c r="A68" s="190" t="s">
        <v>33</v>
      </c>
      <c r="B68" s="51" t="s">
        <v>10</v>
      </c>
      <c r="C68" s="52">
        <v>0</v>
      </c>
      <c r="D68" s="52">
        <v>0</v>
      </c>
      <c r="E68" s="53">
        <v>0</v>
      </c>
      <c r="F68" s="53">
        <v>0</v>
      </c>
      <c r="G68" s="1"/>
    </row>
    <row r="69" spans="1:7" ht="26.25" customHeight="1">
      <c r="A69" s="182"/>
      <c r="B69" s="437" t="s">
        <v>32</v>
      </c>
      <c r="C69" s="183">
        <f>C67+C68</f>
        <v>1645552.87</v>
      </c>
      <c r="D69" s="183">
        <f>D67+D68</f>
        <v>1645552.87</v>
      </c>
      <c r="E69" s="183">
        <f>E67+E68</f>
        <v>635736.43</v>
      </c>
      <c r="F69" s="183">
        <f>SUM(F67:F68)</f>
        <v>1009816.4400000001</v>
      </c>
      <c r="G69" s="1"/>
    </row>
    <row r="70" spans="1:7" ht="12.75">
      <c r="A70" s="191" t="s">
        <v>40</v>
      </c>
      <c r="B70" s="161" t="s">
        <v>42</v>
      </c>
      <c r="C70" s="192">
        <v>0</v>
      </c>
      <c r="D70" s="192">
        <v>0</v>
      </c>
      <c r="E70" s="193">
        <v>0</v>
      </c>
      <c r="F70" s="193">
        <v>0</v>
      </c>
      <c r="G70" s="1"/>
    </row>
    <row r="71" spans="1:7" ht="12.75">
      <c r="A71" s="385"/>
      <c r="B71" s="272" t="s">
        <v>41</v>
      </c>
      <c r="C71" s="195">
        <f>C69+C70</f>
        <v>1645552.87</v>
      </c>
      <c r="D71" s="195">
        <f>D69+D70</f>
        <v>1645552.87</v>
      </c>
      <c r="E71" s="195">
        <f>E69+E70</f>
        <v>635736.43</v>
      </c>
      <c r="F71" s="195">
        <f>F69+F70</f>
        <v>1009816.4400000001</v>
      </c>
      <c r="G71" s="1"/>
    </row>
    <row r="72" spans="1:7" ht="12.75">
      <c r="A72" s="386"/>
      <c r="B72" s="387"/>
      <c r="C72" s="387"/>
      <c r="D72" s="387"/>
      <c r="E72" s="1"/>
      <c r="F72" s="1"/>
      <c r="G72" s="1"/>
    </row>
    <row r="73" spans="1:7" ht="12.75">
      <c r="A73" s="386"/>
      <c r="B73" s="387"/>
      <c r="C73" s="387"/>
      <c r="D73" s="387"/>
      <c r="E73" s="1"/>
      <c r="F73" s="1"/>
      <c r="G73" s="1"/>
    </row>
    <row r="74" spans="1:7" ht="12.75">
      <c r="A74" s="386"/>
      <c r="B74" s="388"/>
      <c r="C74" s="387"/>
      <c r="D74" s="387"/>
      <c r="E74" s="1"/>
      <c r="F74" s="1"/>
      <c r="G74" s="1"/>
    </row>
    <row r="75" spans="1:7" ht="12.75">
      <c r="A75" s="386"/>
      <c r="B75" s="388"/>
      <c r="C75" s="387"/>
      <c r="D75" s="387"/>
      <c r="E75" s="1"/>
      <c r="F75" s="1"/>
      <c r="G75" s="1"/>
    </row>
    <row r="76" spans="1:7" ht="15">
      <c r="A76" s="1"/>
      <c r="B76" s="1"/>
      <c r="C76" s="276"/>
      <c r="D76" s="276"/>
      <c r="E76" s="1"/>
      <c r="F76" s="184" t="s">
        <v>234</v>
      </c>
      <c r="G76" s="1"/>
    </row>
    <row r="77" spans="1:7" ht="15">
      <c r="A77" s="560" t="s">
        <v>333</v>
      </c>
      <c r="B77" s="560"/>
      <c r="C77" s="560"/>
      <c r="D77" s="560"/>
      <c r="E77" s="560"/>
      <c r="F77" s="560"/>
      <c r="G77" s="1"/>
    </row>
    <row r="78" spans="1:7" ht="12.75">
      <c r="A78" s="386"/>
      <c r="B78" s="388"/>
      <c r="C78" s="387"/>
      <c r="D78" s="387"/>
      <c r="E78" s="1"/>
      <c r="F78" s="1"/>
      <c r="G78" s="1"/>
    </row>
    <row r="79" spans="1:7" ht="39.75" customHeight="1">
      <c r="A79" s="182" t="s">
        <v>0</v>
      </c>
      <c r="B79" s="437" t="s">
        <v>1</v>
      </c>
      <c r="C79" s="468" t="s">
        <v>317</v>
      </c>
      <c r="D79" s="468" t="s">
        <v>281</v>
      </c>
      <c r="E79" s="437" t="s">
        <v>31</v>
      </c>
      <c r="F79" s="467" t="s">
        <v>282</v>
      </c>
      <c r="G79" s="1"/>
    </row>
    <row r="80" spans="1:7" ht="12.75" hidden="1">
      <c r="A80" s="189">
        <v>32</v>
      </c>
      <c r="B80" s="51" t="s">
        <v>165</v>
      </c>
      <c r="C80" s="52"/>
      <c r="D80" s="52"/>
      <c r="E80" s="53">
        <v>0</v>
      </c>
      <c r="F80" s="53">
        <f>D80-E80</f>
        <v>0</v>
      </c>
      <c r="G80" s="1"/>
    </row>
    <row r="81" spans="1:7" ht="12.75">
      <c r="A81" s="189">
        <v>107</v>
      </c>
      <c r="B81" s="51" t="s">
        <v>51</v>
      </c>
      <c r="C81" s="52">
        <v>7135855.52</v>
      </c>
      <c r="D81" s="52">
        <v>7135855.52</v>
      </c>
      <c r="E81" s="53">
        <v>3381469.56</v>
      </c>
      <c r="F81" s="53">
        <f>(D81-E81)</f>
        <v>3754385.9599999995</v>
      </c>
      <c r="G81" s="1"/>
    </row>
    <row r="82" spans="1:7" ht="12.75">
      <c r="A82" s="189">
        <v>226</v>
      </c>
      <c r="B82" s="51" t="s">
        <v>4</v>
      </c>
      <c r="C82" s="52">
        <v>70844.09</v>
      </c>
      <c r="D82" s="52">
        <v>70844.09</v>
      </c>
      <c r="E82" s="53">
        <v>63051.17</v>
      </c>
      <c r="F82" s="53">
        <f aca="true" t="shared" si="2" ref="F82:F90">(D82-E82)</f>
        <v>7792.919999999998</v>
      </c>
      <c r="G82" s="1"/>
    </row>
    <row r="83" spans="1:7" ht="12.75">
      <c r="A83" s="189">
        <v>290</v>
      </c>
      <c r="B83" s="51" t="s">
        <v>103</v>
      </c>
      <c r="C83" s="52">
        <v>1474854.57</v>
      </c>
      <c r="D83" s="52">
        <v>1474854.57</v>
      </c>
      <c r="E83" s="53">
        <v>442456.32</v>
      </c>
      <c r="F83" s="53">
        <f t="shared" si="2"/>
        <v>1032398.25</v>
      </c>
      <c r="G83" s="1"/>
    </row>
    <row r="84" spans="1:7" ht="12.75" hidden="1">
      <c r="A84" s="189">
        <v>310</v>
      </c>
      <c r="B84" s="51" t="s">
        <v>5</v>
      </c>
      <c r="C84" s="52"/>
      <c r="D84" s="52"/>
      <c r="E84" s="53"/>
      <c r="F84" s="53">
        <f t="shared" si="2"/>
        <v>0</v>
      </c>
      <c r="G84" s="1"/>
    </row>
    <row r="85" spans="1:7" ht="12.75">
      <c r="A85" s="189">
        <v>622</v>
      </c>
      <c r="B85" s="51" t="s">
        <v>235</v>
      </c>
      <c r="C85" s="52">
        <v>48839</v>
      </c>
      <c r="D85" s="52">
        <v>48839</v>
      </c>
      <c r="E85" s="53">
        <v>43903.31</v>
      </c>
      <c r="F85" s="53">
        <f t="shared" si="2"/>
        <v>4935.690000000002</v>
      </c>
      <c r="G85" s="1"/>
    </row>
    <row r="86" spans="1:7" ht="12.75">
      <c r="A86" s="189">
        <v>663</v>
      </c>
      <c r="B86" s="51" t="s">
        <v>244</v>
      </c>
      <c r="C86" s="52">
        <v>16351.92</v>
      </c>
      <c r="D86" s="52">
        <v>16351.92</v>
      </c>
      <c r="E86" s="53">
        <v>7358.36</v>
      </c>
      <c r="F86" s="53">
        <f t="shared" si="2"/>
        <v>8993.560000000001</v>
      </c>
      <c r="G86" s="1"/>
    </row>
    <row r="87" spans="1:7" ht="12.75">
      <c r="A87" s="189">
        <v>624</v>
      </c>
      <c r="B87" s="51" t="s">
        <v>109</v>
      </c>
      <c r="C87" s="52">
        <v>29961.13</v>
      </c>
      <c r="D87" s="52">
        <v>29961.13</v>
      </c>
      <c r="E87" s="53">
        <v>26658.45</v>
      </c>
      <c r="F87" s="53">
        <f t="shared" si="2"/>
        <v>3302.6800000000003</v>
      </c>
      <c r="G87" s="1"/>
    </row>
    <row r="88" spans="1:7" ht="12.75" hidden="1">
      <c r="A88" s="189">
        <v>626</v>
      </c>
      <c r="B88" s="51" t="s">
        <v>110</v>
      </c>
      <c r="C88" s="52"/>
      <c r="D88" s="52"/>
      <c r="E88" s="53"/>
      <c r="F88" s="53">
        <f t="shared" si="2"/>
        <v>0</v>
      </c>
      <c r="G88" s="1"/>
    </row>
    <row r="89" spans="1:7" ht="12.75">
      <c r="A89" s="189">
        <v>803</v>
      </c>
      <c r="B89" s="51" t="s">
        <v>113</v>
      </c>
      <c r="C89" s="52">
        <v>11956</v>
      </c>
      <c r="D89" s="52">
        <v>11956</v>
      </c>
      <c r="E89" s="53">
        <v>11956</v>
      </c>
      <c r="F89" s="53">
        <f t="shared" si="2"/>
        <v>0</v>
      </c>
      <c r="G89" s="1"/>
    </row>
    <row r="90" spans="1:7" ht="13.5" customHeight="1">
      <c r="A90" s="189">
        <v>809</v>
      </c>
      <c r="B90" s="185" t="s">
        <v>54</v>
      </c>
      <c r="C90" s="52">
        <v>38353.87</v>
      </c>
      <c r="D90" s="52">
        <v>134561.84</v>
      </c>
      <c r="E90" s="53">
        <v>36750.32</v>
      </c>
      <c r="F90" s="53">
        <f t="shared" si="2"/>
        <v>97811.51999999999</v>
      </c>
      <c r="G90" s="1"/>
    </row>
    <row r="91" spans="1:7" ht="12" customHeight="1">
      <c r="A91" s="182"/>
      <c r="B91" s="182" t="s">
        <v>9</v>
      </c>
      <c r="C91" s="183">
        <f>SUM(C80:C90)</f>
        <v>8827016.1</v>
      </c>
      <c r="D91" s="183">
        <f>SUM(D80:D90)</f>
        <v>8923224.07</v>
      </c>
      <c r="E91" s="183">
        <f>SUM(E81:E90)</f>
        <v>4013603.4899999998</v>
      </c>
      <c r="F91" s="183">
        <f>SUM(F80:F90)</f>
        <v>4909620.579999998</v>
      </c>
      <c r="G91" s="1"/>
    </row>
    <row r="92" spans="1:7" ht="12.75">
      <c r="A92" s="190" t="s">
        <v>33</v>
      </c>
      <c r="B92" s="51" t="s">
        <v>10</v>
      </c>
      <c r="C92" s="52">
        <v>0</v>
      </c>
      <c r="D92" s="52">
        <v>0</v>
      </c>
      <c r="E92" s="53">
        <v>0</v>
      </c>
      <c r="F92" s="53">
        <v>0</v>
      </c>
      <c r="G92" s="1"/>
    </row>
    <row r="93" spans="1:7" ht="26.25" customHeight="1">
      <c r="A93" s="182"/>
      <c r="B93" s="437" t="s">
        <v>32</v>
      </c>
      <c r="C93" s="183">
        <f>C91+C92</f>
        <v>8827016.1</v>
      </c>
      <c r="D93" s="183">
        <f>D91+D92</f>
        <v>8923224.07</v>
      </c>
      <c r="E93" s="183">
        <f>E91+E92</f>
        <v>4013603.4899999998</v>
      </c>
      <c r="F93" s="183">
        <f>SUM(F91:F92)</f>
        <v>4909620.579999998</v>
      </c>
      <c r="G93" s="1"/>
    </row>
    <row r="94" spans="1:7" ht="12.75">
      <c r="A94" s="191" t="s">
        <v>40</v>
      </c>
      <c r="B94" s="161" t="s">
        <v>42</v>
      </c>
      <c r="C94" s="192">
        <v>0</v>
      </c>
      <c r="D94" s="192">
        <v>0</v>
      </c>
      <c r="E94" s="193">
        <v>0</v>
      </c>
      <c r="F94" s="193">
        <v>0</v>
      </c>
      <c r="G94" s="1"/>
    </row>
    <row r="95" spans="1:7" ht="12" customHeight="1">
      <c r="A95" s="385"/>
      <c r="B95" s="272" t="s">
        <v>41</v>
      </c>
      <c r="C95" s="195">
        <f>C93+C94</f>
        <v>8827016.1</v>
      </c>
      <c r="D95" s="195">
        <f>D93+D94</f>
        <v>8923224.07</v>
      </c>
      <c r="E95" s="195">
        <f>E93+E94</f>
        <v>4013603.4899999998</v>
      </c>
      <c r="F95" s="195">
        <f>F93+F94</f>
        <v>4909620.579999998</v>
      </c>
      <c r="G95" s="1"/>
    </row>
    <row r="96" spans="1:7" ht="12.75">
      <c r="A96" s="7"/>
      <c r="B96" s="7"/>
      <c r="C96" s="7"/>
      <c r="D96" s="7"/>
      <c r="E96" s="1"/>
      <c r="F96" s="1"/>
      <c r="G96" s="1"/>
    </row>
    <row r="97" spans="1:7" ht="15">
      <c r="A97" s="562" t="s">
        <v>334</v>
      </c>
      <c r="B97" s="562"/>
      <c r="C97" s="562"/>
      <c r="D97" s="562"/>
      <c r="E97" s="562"/>
      <c r="F97" s="562"/>
      <c r="G97" s="1"/>
    </row>
    <row r="98" spans="1:7" ht="12.75">
      <c r="A98" s="7"/>
      <c r="B98" s="7"/>
      <c r="C98" s="7"/>
      <c r="D98" s="7"/>
      <c r="E98" s="1"/>
      <c r="F98" s="1"/>
      <c r="G98" s="1"/>
    </row>
    <row r="99" spans="1:7" ht="38.25" customHeight="1">
      <c r="A99" s="182" t="s">
        <v>0</v>
      </c>
      <c r="B99" s="437" t="s">
        <v>1</v>
      </c>
      <c r="C99" s="437" t="s">
        <v>317</v>
      </c>
      <c r="D99" s="437" t="s">
        <v>281</v>
      </c>
      <c r="E99" s="437" t="s">
        <v>31</v>
      </c>
      <c r="F99" s="434" t="s">
        <v>282</v>
      </c>
      <c r="G99" s="1"/>
    </row>
    <row r="100" spans="1:7" ht="12.75" hidden="1">
      <c r="A100" s="189">
        <v>32</v>
      </c>
      <c r="B100" s="51" t="s">
        <v>165</v>
      </c>
      <c r="C100" s="52"/>
      <c r="D100" s="52"/>
      <c r="E100" s="53">
        <v>0</v>
      </c>
      <c r="F100" s="53">
        <f>(D100-E100)</f>
        <v>0</v>
      </c>
      <c r="G100" s="1"/>
    </row>
    <row r="101" spans="1:7" ht="12.75">
      <c r="A101" s="189">
        <v>107</v>
      </c>
      <c r="B101" s="51" t="s">
        <v>51</v>
      </c>
      <c r="C101" s="52">
        <v>1090318.14</v>
      </c>
      <c r="D101" s="52">
        <v>1090318.14</v>
      </c>
      <c r="E101" s="53">
        <v>579138.37</v>
      </c>
      <c r="F101" s="53">
        <f aca="true" t="shared" si="3" ref="F101:F108">(D101-E101)</f>
        <v>511179.7699999999</v>
      </c>
      <c r="G101" s="1"/>
    </row>
    <row r="102" spans="1:7" ht="12.75">
      <c r="A102" s="189">
        <v>211</v>
      </c>
      <c r="B102" s="51" t="s">
        <v>34</v>
      </c>
      <c r="C102" s="52">
        <v>15429.06</v>
      </c>
      <c r="D102" s="52">
        <v>15429.06</v>
      </c>
      <c r="E102" s="53">
        <v>15429.06</v>
      </c>
      <c r="F102" s="53">
        <f t="shared" si="3"/>
        <v>0</v>
      </c>
      <c r="G102" s="1"/>
    </row>
    <row r="103" spans="1:7" ht="12.75">
      <c r="A103" s="189">
        <v>226</v>
      </c>
      <c r="B103" s="51" t="s">
        <v>4</v>
      </c>
      <c r="C103" s="52">
        <v>81347.78</v>
      </c>
      <c r="D103" s="52">
        <v>81347.78</v>
      </c>
      <c r="E103" s="53">
        <v>81347.78</v>
      </c>
      <c r="F103" s="53">
        <f t="shared" si="3"/>
        <v>0</v>
      </c>
      <c r="G103" s="1"/>
    </row>
    <row r="104" spans="1:7" ht="12.75">
      <c r="A104" s="189">
        <v>290</v>
      </c>
      <c r="B104" s="51" t="s">
        <v>103</v>
      </c>
      <c r="C104" s="52">
        <v>35616.56</v>
      </c>
      <c r="D104" s="52">
        <v>35616.56</v>
      </c>
      <c r="E104" s="53">
        <v>35616.56</v>
      </c>
      <c r="F104" s="53">
        <f t="shared" si="3"/>
        <v>0</v>
      </c>
      <c r="G104" s="1"/>
    </row>
    <row r="105" spans="1:7" ht="12.75" hidden="1">
      <c r="A105" s="189">
        <v>310</v>
      </c>
      <c r="B105" s="51" t="s">
        <v>5</v>
      </c>
      <c r="C105" s="52"/>
      <c r="D105" s="52"/>
      <c r="E105" s="53"/>
      <c r="F105" s="53">
        <f t="shared" si="3"/>
        <v>0</v>
      </c>
      <c r="G105" s="1"/>
    </row>
    <row r="106" spans="1:7" ht="12.75">
      <c r="A106" s="189">
        <v>487</v>
      </c>
      <c r="B106" s="51" t="s">
        <v>6</v>
      </c>
      <c r="C106" s="52">
        <v>26206.32</v>
      </c>
      <c r="D106" s="52">
        <v>26206.32</v>
      </c>
      <c r="E106" s="53">
        <v>23032.57</v>
      </c>
      <c r="F106" s="53">
        <f t="shared" si="3"/>
        <v>3173.75</v>
      </c>
      <c r="G106" s="1"/>
    </row>
    <row r="107" spans="1:7" ht="12.75">
      <c r="A107" s="189">
        <v>624</v>
      </c>
      <c r="B107" s="51" t="s">
        <v>109</v>
      </c>
      <c r="C107" s="52">
        <v>14048.98</v>
      </c>
      <c r="D107" s="52">
        <v>14048.98</v>
      </c>
      <c r="E107" s="53">
        <v>9706.9</v>
      </c>
      <c r="F107" s="53">
        <f t="shared" si="3"/>
        <v>4342.08</v>
      </c>
      <c r="G107" s="1"/>
    </row>
    <row r="108" spans="1:7" ht="12" customHeight="1">
      <c r="A108" s="189">
        <v>808</v>
      </c>
      <c r="B108" s="185" t="s">
        <v>54</v>
      </c>
      <c r="C108" s="52">
        <v>52228.74</v>
      </c>
      <c r="D108" s="52">
        <v>52228.74</v>
      </c>
      <c r="E108" s="53">
        <v>50248.74</v>
      </c>
      <c r="F108" s="53">
        <f t="shared" si="3"/>
        <v>1980</v>
      </c>
      <c r="G108" s="1"/>
    </row>
    <row r="109" spans="1:7" ht="12" customHeight="1">
      <c r="A109" s="182"/>
      <c r="B109" s="182" t="s">
        <v>9</v>
      </c>
      <c r="C109" s="183">
        <f>SUM(C100:C108)</f>
        <v>1315195.58</v>
      </c>
      <c r="D109" s="183">
        <f>SUM(D100:D108)</f>
        <v>1315195.58</v>
      </c>
      <c r="E109" s="183">
        <f>SUM(E100:E108)</f>
        <v>794519.98</v>
      </c>
      <c r="F109" s="183">
        <f>SUM(F100:F108)</f>
        <v>520675.5999999999</v>
      </c>
      <c r="G109" s="1"/>
    </row>
    <row r="110" spans="1:7" ht="12.75">
      <c r="A110" s="190" t="s">
        <v>33</v>
      </c>
      <c r="B110" s="51" t="s">
        <v>10</v>
      </c>
      <c r="C110" s="52">
        <v>0</v>
      </c>
      <c r="D110" s="52">
        <v>0</v>
      </c>
      <c r="E110" s="53">
        <v>0</v>
      </c>
      <c r="F110" s="53">
        <v>0</v>
      </c>
      <c r="G110" s="1"/>
    </row>
    <row r="111" spans="1:7" ht="24" customHeight="1">
      <c r="A111" s="182"/>
      <c r="B111" s="437" t="s">
        <v>32</v>
      </c>
      <c r="C111" s="183">
        <f>C109+C110</f>
        <v>1315195.58</v>
      </c>
      <c r="D111" s="183">
        <f>D109+D110</f>
        <v>1315195.58</v>
      </c>
      <c r="E111" s="183">
        <f>E109+E110</f>
        <v>794519.98</v>
      </c>
      <c r="F111" s="183">
        <f>SUM(F109:F110)</f>
        <v>520675.5999999999</v>
      </c>
      <c r="G111" s="1"/>
    </row>
    <row r="112" spans="1:7" ht="12.75">
      <c r="A112" s="191" t="s">
        <v>40</v>
      </c>
      <c r="B112" s="161" t="s">
        <v>42</v>
      </c>
      <c r="C112" s="192">
        <v>0</v>
      </c>
      <c r="D112" s="192">
        <v>0</v>
      </c>
      <c r="E112" s="193">
        <v>0</v>
      </c>
      <c r="F112" s="193">
        <v>0</v>
      </c>
      <c r="G112" s="1"/>
    </row>
    <row r="113" spans="1:7" ht="11.25" customHeight="1">
      <c r="A113" s="385"/>
      <c r="B113" s="272" t="s">
        <v>41</v>
      </c>
      <c r="C113" s="195">
        <f>C111+C112</f>
        <v>1315195.58</v>
      </c>
      <c r="D113" s="195">
        <f>D111+D112</f>
        <v>1315195.58</v>
      </c>
      <c r="E113" s="195">
        <f>E111+E112</f>
        <v>794519.98</v>
      </c>
      <c r="F113" s="195">
        <f>F111+F112</f>
        <v>520675.5999999999</v>
      </c>
      <c r="G113" s="1"/>
    </row>
  </sheetData>
  <sheetProtection/>
  <mergeCells count="6">
    <mergeCell ref="A1:E1"/>
    <mergeCell ref="A2:G2"/>
    <mergeCell ref="A40:F40"/>
    <mergeCell ref="A53:F53"/>
    <mergeCell ref="A77:F77"/>
    <mergeCell ref="A97:F97"/>
  </mergeCells>
  <printOptions/>
  <pageMargins left="0.7" right="0.7" top="0.75" bottom="0.75" header="0.3" footer="0.3"/>
  <pageSetup horizontalDpi="600" verticalDpi="600" orientation="landscape" paperSize="9" scale="96" r:id="rId1"/>
  <rowBreaks count="1" manualBreakCount="1">
    <brk id="3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2:J108"/>
  <sheetViews>
    <sheetView zoomScalePageLayoutView="0" workbookViewId="0" topLeftCell="A76">
      <selection activeCell="N18" sqref="N18"/>
    </sheetView>
  </sheetViews>
  <sheetFormatPr defaultColWidth="9.140625" defaultRowHeight="12.75"/>
  <cols>
    <col min="1" max="1" width="0.71875" style="0" customWidth="1"/>
    <col min="2" max="2" width="4.28125" style="0" customWidth="1"/>
    <col min="3" max="3" width="31.8515625" style="0" customWidth="1"/>
    <col min="4" max="4" width="14.00390625" style="0" customWidth="1"/>
    <col min="5" max="5" width="12.421875" style="0" customWidth="1"/>
    <col min="6" max="6" width="14.7109375" style="0" customWidth="1"/>
    <col min="7" max="7" width="13.8515625" style="0" customWidth="1"/>
    <col min="8" max="8" width="12.57421875" style="0" customWidth="1"/>
    <col min="9" max="9" width="14.140625" style="0" customWidth="1"/>
    <col min="10" max="10" width="14.7109375" style="0" customWidth="1"/>
  </cols>
  <sheetData>
    <row r="2" spans="2:10" ht="18">
      <c r="B2" s="605" t="s">
        <v>268</v>
      </c>
      <c r="C2" s="645"/>
      <c r="D2" s="645"/>
      <c r="E2" s="645"/>
      <c r="F2" s="645"/>
      <c r="G2" s="645"/>
      <c r="H2" s="645"/>
      <c r="I2" s="645"/>
      <c r="J2" s="645"/>
    </row>
    <row r="3" spans="2:10" ht="15">
      <c r="B3" s="571" t="s">
        <v>289</v>
      </c>
      <c r="C3" s="571"/>
      <c r="D3" s="571"/>
      <c r="E3" s="571"/>
      <c r="F3" s="571"/>
      <c r="G3" s="571"/>
      <c r="H3" s="571"/>
      <c r="I3" s="571"/>
      <c r="J3" s="571"/>
    </row>
    <row r="4" spans="2:10" ht="12.75">
      <c r="B4" s="1"/>
      <c r="C4" s="1"/>
      <c r="D4" s="1"/>
      <c r="E4" s="1"/>
      <c r="F4" s="1"/>
      <c r="G4" s="1"/>
      <c r="H4" s="1"/>
      <c r="I4" s="1"/>
      <c r="J4" s="1"/>
    </row>
    <row r="5" spans="2:10" ht="12.75">
      <c r="B5" s="1"/>
      <c r="C5" s="1"/>
      <c r="D5" s="1"/>
      <c r="E5" s="1"/>
      <c r="F5" s="1"/>
      <c r="G5" s="1"/>
      <c r="H5" s="1"/>
      <c r="I5" s="1"/>
      <c r="J5" s="1"/>
    </row>
    <row r="6" spans="2:10" ht="42">
      <c r="B6" s="435" t="s">
        <v>0</v>
      </c>
      <c r="C6" s="436" t="s">
        <v>1</v>
      </c>
      <c r="D6" s="512" t="s">
        <v>260</v>
      </c>
      <c r="E6" s="512" t="s">
        <v>261</v>
      </c>
      <c r="F6" s="507" t="s">
        <v>259</v>
      </c>
      <c r="G6" s="463" t="s">
        <v>285</v>
      </c>
      <c r="H6" s="463" t="s">
        <v>286</v>
      </c>
      <c r="I6" s="465" t="s">
        <v>287</v>
      </c>
      <c r="J6" s="463" t="s">
        <v>288</v>
      </c>
    </row>
    <row r="7" spans="2:10" ht="14.25" customHeight="1">
      <c r="B7" s="230">
        <v>105</v>
      </c>
      <c r="C7" s="231" t="s">
        <v>2</v>
      </c>
      <c r="D7" s="477">
        <v>7144691.57</v>
      </c>
      <c r="E7" s="478">
        <v>877100.73</v>
      </c>
      <c r="F7" s="174">
        <f aca="true" t="shared" si="0" ref="F7:F23">D7-E7</f>
        <v>6267590.84</v>
      </c>
      <c r="G7" s="477">
        <v>7167460.47</v>
      </c>
      <c r="H7" s="478">
        <v>1055718.02</v>
      </c>
      <c r="I7" s="486">
        <f aca="true" t="shared" si="1" ref="I7:I27">G7-H7</f>
        <v>6111742.449999999</v>
      </c>
      <c r="J7" s="233">
        <f>G7-D7</f>
        <v>22768.89999999944</v>
      </c>
    </row>
    <row r="8" spans="2:10" ht="12" customHeight="1">
      <c r="B8" s="230">
        <v>106</v>
      </c>
      <c r="C8" s="231" t="s">
        <v>35</v>
      </c>
      <c r="D8" s="477">
        <v>59247.93</v>
      </c>
      <c r="E8" s="478">
        <v>11275.02</v>
      </c>
      <c r="F8" s="174">
        <f t="shared" si="0"/>
        <v>47972.91</v>
      </c>
      <c r="G8" s="477">
        <v>59247.93</v>
      </c>
      <c r="H8" s="478">
        <v>12756.22</v>
      </c>
      <c r="I8" s="487">
        <f t="shared" si="1"/>
        <v>46491.71</v>
      </c>
      <c r="J8" s="233">
        <f aca="true" t="shared" si="2" ref="J8:J28">G8-D8</f>
        <v>0</v>
      </c>
    </row>
    <row r="9" spans="2:10" ht="12" customHeight="1">
      <c r="B9" s="230">
        <v>107</v>
      </c>
      <c r="C9" s="231" t="s">
        <v>194</v>
      </c>
      <c r="D9" s="477">
        <v>7565041.11</v>
      </c>
      <c r="E9" s="478">
        <v>1342890.68</v>
      </c>
      <c r="F9" s="174">
        <f t="shared" si="0"/>
        <v>6222150.430000001</v>
      </c>
      <c r="G9" s="477">
        <v>7694951.69</v>
      </c>
      <c r="H9" s="478">
        <v>1532016.71</v>
      </c>
      <c r="I9" s="487">
        <f t="shared" si="1"/>
        <v>6162934.98</v>
      </c>
      <c r="J9" s="233">
        <f t="shared" si="2"/>
        <v>129910.58000000007</v>
      </c>
    </row>
    <row r="10" spans="2:10" ht="13.5" customHeight="1">
      <c r="B10" s="230">
        <v>109</v>
      </c>
      <c r="C10" s="231" t="s">
        <v>3</v>
      </c>
      <c r="D10" s="477">
        <v>879660.68</v>
      </c>
      <c r="E10" s="478">
        <v>194828.65</v>
      </c>
      <c r="F10" s="174">
        <f t="shared" si="0"/>
        <v>684832.03</v>
      </c>
      <c r="G10" s="477">
        <v>1783462.43</v>
      </c>
      <c r="H10" s="478">
        <v>217343.6</v>
      </c>
      <c r="I10" s="487">
        <f t="shared" si="1"/>
        <v>1566118.8299999998</v>
      </c>
      <c r="J10" s="233">
        <f t="shared" si="2"/>
        <v>903801.7499999999</v>
      </c>
    </row>
    <row r="11" spans="2:10" ht="14.25" customHeight="1">
      <c r="B11" s="230">
        <v>110</v>
      </c>
      <c r="C11" s="231" t="s">
        <v>101</v>
      </c>
      <c r="D11" s="477">
        <v>2849431.95</v>
      </c>
      <c r="E11" s="478">
        <v>826029.15</v>
      </c>
      <c r="F11" s="174">
        <f t="shared" si="0"/>
        <v>2023402.8000000003</v>
      </c>
      <c r="G11" s="477">
        <v>3269189.23</v>
      </c>
      <c r="H11" s="478">
        <v>883024.33</v>
      </c>
      <c r="I11" s="487">
        <f t="shared" si="1"/>
        <v>2386164.9</v>
      </c>
      <c r="J11" s="233">
        <f t="shared" si="2"/>
        <v>419757.2799999998</v>
      </c>
    </row>
    <row r="12" spans="2:10" ht="11.25" customHeight="1">
      <c r="B12" s="230">
        <v>211</v>
      </c>
      <c r="C12" s="231" t="s">
        <v>34</v>
      </c>
      <c r="D12" s="477">
        <v>20141167.01</v>
      </c>
      <c r="E12" s="478">
        <v>7743761.83</v>
      </c>
      <c r="F12" s="174">
        <f t="shared" si="0"/>
        <v>12397405.180000002</v>
      </c>
      <c r="G12" s="477">
        <v>20196148.78</v>
      </c>
      <c r="H12" s="478">
        <v>8647458.29</v>
      </c>
      <c r="I12" s="487">
        <f t="shared" si="1"/>
        <v>11548690.490000002</v>
      </c>
      <c r="J12" s="233">
        <f t="shared" si="2"/>
        <v>54981.76999999955</v>
      </c>
    </row>
    <row r="13" spans="2:10" ht="11.25" customHeight="1">
      <c r="B13" s="230">
        <v>220</v>
      </c>
      <c r="C13" s="231" t="s">
        <v>36</v>
      </c>
      <c r="D13" s="477">
        <v>36409545.66</v>
      </c>
      <c r="E13" s="478">
        <v>18503288.92</v>
      </c>
      <c r="F13" s="174">
        <f t="shared" si="0"/>
        <v>17906256.739999995</v>
      </c>
      <c r="G13" s="477">
        <v>38215105.11</v>
      </c>
      <c r="H13" s="478">
        <v>19830130.56</v>
      </c>
      <c r="I13" s="487">
        <f t="shared" si="1"/>
        <v>18384974.55</v>
      </c>
      <c r="J13" s="233">
        <f t="shared" si="2"/>
        <v>1805559.450000003</v>
      </c>
    </row>
    <row r="14" spans="2:10" ht="14.25" customHeight="1">
      <c r="B14" s="230">
        <v>226</v>
      </c>
      <c r="C14" s="231" t="s">
        <v>4</v>
      </c>
      <c r="D14" s="477">
        <v>1254282.31</v>
      </c>
      <c r="E14" s="478">
        <v>460963.24</v>
      </c>
      <c r="F14" s="174">
        <f t="shared" si="0"/>
        <v>793319.0700000001</v>
      </c>
      <c r="G14" s="477">
        <v>1254282.31</v>
      </c>
      <c r="H14" s="478">
        <v>492320.31</v>
      </c>
      <c r="I14" s="487">
        <f t="shared" si="1"/>
        <v>761962</v>
      </c>
      <c r="J14" s="233">
        <f t="shared" si="2"/>
        <v>0</v>
      </c>
    </row>
    <row r="15" spans="2:10" ht="14.25" customHeight="1">
      <c r="B15" s="230">
        <v>290</v>
      </c>
      <c r="C15" s="231" t="s">
        <v>103</v>
      </c>
      <c r="D15" s="477">
        <v>2517291.11</v>
      </c>
      <c r="E15" s="478">
        <v>143957.37</v>
      </c>
      <c r="F15" s="174">
        <f t="shared" si="0"/>
        <v>2373333.7399999998</v>
      </c>
      <c r="G15" s="477">
        <v>2541133.21</v>
      </c>
      <c r="H15" s="478">
        <v>206974.29</v>
      </c>
      <c r="I15" s="487">
        <f t="shared" si="1"/>
        <v>2334158.92</v>
      </c>
      <c r="J15" s="233">
        <f t="shared" si="2"/>
        <v>23842.100000000093</v>
      </c>
    </row>
    <row r="16" spans="2:10" ht="14.25" customHeight="1">
      <c r="B16" s="230">
        <v>291</v>
      </c>
      <c r="C16" s="231" t="s">
        <v>248</v>
      </c>
      <c r="D16" s="477">
        <v>9963</v>
      </c>
      <c r="E16" s="478">
        <v>581.16</v>
      </c>
      <c r="F16" s="174">
        <f t="shared" si="0"/>
        <v>9381.84</v>
      </c>
      <c r="G16" s="477">
        <v>9963</v>
      </c>
      <c r="H16" s="478">
        <v>830.24</v>
      </c>
      <c r="I16" s="487">
        <f t="shared" si="1"/>
        <v>9132.76</v>
      </c>
      <c r="J16" s="233">
        <f t="shared" si="2"/>
        <v>0</v>
      </c>
    </row>
    <row r="17" spans="2:10" ht="12" customHeight="1">
      <c r="B17" s="230">
        <v>310</v>
      </c>
      <c r="C17" s="231" t="s">
        <v>5</v>
      </c>
      <c r="D17" s="477">
        <v>116248.41</v>
      </c>
      <c r="E17" s="478">
        <v>98939.8</v>
      </c>
      <c r="F17" s="174">
        <f t="shared" si="0"/>
        <v>17308.61</v>
      </c>
      <c r="G17" s="477">
        <v>116248.41</v>
      </c>
      <c r="H17" s="478">
        <v>107077.18</v>
      </c>
      <c r="I17" s="487">
        <f t="shared" si="1"/>
        <v>9171.23000000001</v>
      </c>
      <c r="J17" s="233">
        <f t="shared" si="2"/>
        <v>0</v>
      </c>
    </row>
    <row r="18" spans="2:10" ht="14.25" customHeight="1">
      <c r="B18" s="230">
        <v>344</v>
      </c>
      <c r="C18" s="231" t="s">
        <v>195</v>
      </c>
      <c r="D18" s="477">
        <v>11590</v>
      </c>
      <c r="E18" s="478">
        <v>11590</v>
      </c>
      <c r="F18" s="174">
        <f t="shared" si="0"/>
        <v>0</v>
      </c>
      <c r="G18" s="477">
        <v>0</v>
      </c>
      <c r="H18" s="478">
        <v>0</v>
      </c>
      <c r="I18" s="487">
        <f t="shared" si="1"/>
        <v>0</v>
      </c>
      <c r="J18" s="233">
        <f t="shared" si="2"/>
        <v>-11590</v>
      </c>
    </row>
    <row r="19" spans="2:10" ht="12.75">
      <c r="B19" s="230">
        <v>487</v>
      </c>
      <c r="C19" s="234" t="s">
        <v>6</v>
      </c>
      <c r="D19" s="477">
        <v>2032451.62</v>
      </c>
      <c r="E19" s="478">
        <v>1474766.63</v>
      </c>
      <c r="F19" s="174">
        <f t="shared" si="0"/>
        <v>557684.9900000002</v>
      </c>
      <c r="G19" s="477">
        <v>1953772.59</v>
      </c>
      <c r="H19" s="478">
        <v>1620606.69</v>
      </c>
      <c r="I19" s="487">
        <f t="shared" si="1"/>
        <v>333165.90000000014</v>
      </c>
      <c r="J19" s="233">
        <f t="shared" si="2"/>
        <v>-78679.03000000003</v>
      </c>
    </row>
    <row r="20" spans="2:10" ht="12.75">
      <c r="B20" s="230">
        <v>623</v>
      </c>
      <c r="C20" s="234" t="s">
        <v>236</v>
      </c>
      <c r="D20" s="477">
        <v>2022210.24</v>
      </c>
      <c r="E20" s="478">
        <v>456454.08</v>
      </c>
      <c r="F20" s="174">
        <f t="shared" si="0"/>
        <v>1565756.16</v>
      </c>
      <c r="G20" s="477">
        <v>2023317.24</v>
      </c>
      <c r="H20" s="478">
        <v>658675.1</v>
      </c>
      <c r="I20" s="487">
        <f t="shared" si="1"/>
        <v>1364642.1400000001</v>
      </c>
      <c r="J20" s="233">
        <f t="shared" si="2"/>
        <v>1107</v>
      </c>
    </row>
    <row r="21" spans="2:10" ht="12.75">
      <c r="B21" s="230">
        <v>624</v>
      </c>
      <c r="C21" s="234" t="s">
        <v>109</v>
      </c>
      <c r="D21" s="477">
        <v>61493.85</v>
      </c>
      <c r="E21" s="478">
        <v>43182.29</v>
      </c>
      <c r="F21" s="174">
        <f t="shared" si="0"/>
        <v>18311.559999999998</v>
      </c>
      <c r="G21" s="477">
        <v>61493.85</v>
      </c>
      <c r="H21" s="478">
        <v>46940.6</v>
      </c>
      <c r="I21" s="487">
        <f t="shared" si="1"/>
        <v>14553.25</v>
      </c>
      <c r="J21" s="233">
        <f t="shared" si="2"/>
        <v>0</v>
      </c>
    </row>
    <row r="22" spans="2:10" ht="12.75">
      <c r="B22" s="230">
        <v>626</v>
      </c>
      <c r="C22" s="234" t="s">
        <v>110</v>
      </c>
      <c r="D22" s="477">
        <v>57096</v>
      </c>
      <c r="E22" s="478">
        <v>57096</v>
      </c>
      <c r="F22" s="174">
        <f t="shared" si="0"/>
        <v>0</v>
      </c>
      <c r="G22" s="477">
        <v>0</v>
      </c>
      <c r="H22" s="478">
        <v>0</v>
      </c>
      <c r="I22" s="487">
        <f t="shared" si="1"/>
        <v>0</v>
      </c>
      <c r="J22" s="233">
        <f t="shared" si="2"/>
        <v>-57096</v>
      </c>
    </row>
    <row r="23" spans="2:10" ht="12" customHeight="1">
      <c r="B23" s="230">
        <v>669</v>
      </c>
      <c r="C23" s="231" t="s">
        <v>196</v>
      </c>
      <c r="D23" s="477">
        <v>5402.16</v>
      </c>
      <c r="E23" s="478">
        <v>5402.16</v>
      </c>
      <c r="F23" s="174">
        <f t="shared" si="0"/>
        <v>0</v>
      </c>
      <c r="G23" s="477">
        <v>5402.16</v>
      </c>
      <c r="H23" s="478">
        <v>5402.16</v>
      </c>
      <c r="I23" s="487">
        <f t="shared" si="1"/>
        <v>0</v>
      </c>
      <c r="J23" s="233">
        <f t="shared" si="2"/>
        <v>0</v>
      </c>
    </row>
    <row r="24" spans="2:10" ht="12.75" customHeight="1">
      <c r="B24" s="230">
        <v>743</v>
      </c>
      <c r="C24" s="231" t="s">
        <v>7</v>
      </c>
      <c r="D24" s="477">
        <v>846945</v>
      </c>
      <c r="E24" s="478">
        <v>91898.93</v>
      </c>
      <c r="F24" s="174">
        <f>D24-E24</f>
        <v>755046.0700000001</v>
      </c>
      <c r="G24" s="477">
        <v>846945</v>
      </c>
      <c r="H24" s="478">
        <v>204465.23</v>
      </c>
      <c r="I24" s="487">
        <f>G24-H24</f>
        <v>642479.77</v>
      </c>
      <c r="J24" s="233">
        <f t="shared" si="2"/>
        <v>0</v>
      </c>
    </row>
    <row r="25" spans="2:10" ht="12.75" customHeight="1">
      <c r="B25" s="230">
        <v>802</v>
      </c>
      <c r="C25" s="231" t="s">
        <v>37</v>
      </c>
      <c r="D25" s="477">
        <v>0</v>
      </c>
      <c r="E25" s="478">
        <v>0</v>
      </c>
      <c r="F25" s="174">
        <f>D25-E25</f>
        <v>0</v>
      </c>
      <c r="G25" s="477">
        <v>0</v>
      </c>
      <c r="H25" s="478">
        <v>0</v>
      </c>
      <c r="I25" s="487">
        <f t="shared" si="1"/>
        <v>0</v>
      </c>
      <c r="J25" s="233">
        <f t="shared" si="2"/>
        <v>0</v>
      </c>
    </row>
    <row r="26" spans="2:10" ht="12" customHeight="1">
      <c r="B26" s="230">
        <v>803</v>
      </c>
      <c r="C26" s="231" t="s">
        <v>113</v>
      </c>
      <c r="D26" s="478">
        <v>137109.22</v>
      </c>
      <c r="E26" s="478">
        <v>108440.58</v>
      </c>
      <c r="F26" s="174">
        <f>D26-E26</f>
        <v>28668.64</v>
      </c>
      <c r="G26" s="478">
        <v>137109.22</v>
      </c>
      <c r="H26" s="478">
        <v>113948.65</v>
      </c>
      <c r="I26" s="487">
        <f t="shared" si="1"/>
        <v>23160.570000000007</v>
      </c>
      <c r="J26" s="233">
        <f t="shared" si="2"/>
        <v>0</v>
      </c>
    </row>
    <row r="27" spans="2:10" ht="12.75" customHeight="1">
      <c r="B27" s="230">
        <v>806</v>
      </c>
      <c r="C27" s="231" t="s">
        <v>8</v>
      </c>
      <c r="D27" s="477">
        <v>928369.42</v>
      </c>
      <c r="E27" s="478">
        <v>928369.42</v>
      </c>
      <c r="F27" s="174">
        <f>D27-E27</f>
        <v>0</v>
      </c>
      <c r="G27" s="477">
        <v>928369.42</v>
      </c>
      <c r="H27" s="478">
        <v>928369.42</v>
      </c>
      <c r="I27" s="487">
        <f t="shared" si="1"/>
        <v>0</v>
      </c>
      <c r="J27" s="233">
        <f t="shared" si="2"/>
        <v>0</v>
      </c>
    </row>
    <row r="28" spans="2:10" ht="19.5" customHeight="1">
      <c r="B28" s="230">
        <v>809</v>
      </c>
      <c r="C28" s="231" t="s">
        <v>38</v>
      </c>
      <c r="D28" s="477">
        <v>252510.77</v>
      </c>
      <c r="E28" s="478">
        <v>222371.6</v>
      </c>
      <c r="F28" s="174">
        <f>D28-E28</f>
        <v>30139.169999999984</v>
      </c>
      <c r="G28" s="477">
        <v>252510.77</v>
      </c>
      <c r="H28" s="478">
        <v>232959.5</v>
      </c>
      <c r="I28" s="487">
        <f>G28-H28</f>
        <v>19551.26999999999</v>
      </c>
      <c r="J28" s="233">
        <f t="shared" si="2"/>
        <v>0</v>
      </c>
    </row>
    <row r="29" spans="2:10" ht="16.5" customHeight="1">
      <c r="B29" s="230"/>
      <c r="C29" s="235" t="s">
        <v>9</v>
      </c>
      <c r="D29" s="177">
        <f aca="true" t="shared" si="3" ref="D29:J29">SUM(D7:D28)</f>
        <v>85301749.01999998</v>
      </c>
      <c r="E29" s="177">
        <f t="shared" si="3"/>
        <v>33603188.239999995</v>
      </c>
      <c r="F29" s="177">
        <f t="shared" si="3"/>
        <v>51698560.78</v>
      </c>
      <c r="G29" s="177">
        <f t="shared" si="3"/>
        <v>88516112.81999998</v>
      </c>
      <c r="H29" s="177">
        <f t="shared" si="3"/>
        <v>36797017.09999999</v>
      </c>
      <c r="I29" s="177">
        <f t="shared" si="3"/>
        <v>51719095.720000006</v>
      </c>
      <c r="J29" s="236">
        <f t="shared" si="3"/>
        <v>3214363.8000000017</v>
      </c>
    </row>
    <row r="30" spans="2:10" ht="13.5" thickBot="1">
      <c r="B30" s="237" t="s">
        <v>33</v>
      </c>
      <c r="C30" s="234" t="s">
        <v>10</v>
      </c>
      <c r="D30" s="508">
        <v>335897.98</v>
      </c>
      <c r="E30" s="509">
        <v>286712.4</v>
      </c>
      <c r="F30" s="174">
        <f>D30-E30</f>
        <v>49185.57999999996</v>
      </c>
      <c r="G30" s="508">
        <v>1306367.98</v>
      </c>
      <c r="H30" s="509">
        <v>727845.19</v>
      </c>
      <c r="I30" s="174">
        <f>G30-H30</f>
        <v>578522.79</v>
      </c>
      <c r="J30" s="233">
        <f>G30-D30</f>
        <v>970470</v>
      </c>
    </row>
    <row r="31" spans="2:10" ht="12.75">
      <c r="B31" s="496"/>
      <c r="C31" s="496" t="s">
        <v>11</v>
      </c>
      <c r="D31" s="239">
        <f>SUM(D29:D30)</f>
        <v>85637646.99999999</v>
      </c>
      <c r="E31" s="239">
        <f>SUM(E29:E30)</f>
        <v>33889900.63999999</v>
      </c>
      <c r="F31" s="239">
        <f>SUM(F29:F30)</f>
        <v>51747746.36</v>
      </c>
      <c r="G31" s="239">
        <f>SUM(G29:G30)</f>
        <v>89822480.79999998</v>
      </c>
      <c r="H31" s="239">
        <f>H29+H30</f>
        <v>37524862.289999984</v>
      </c>
      <c r="I31" s="239">
        <f>SUM(I29:I30)</f>
        <v>52297618.510000005</v>
      </c>
      <c r="J31" s="240">
        <f>SUM(J29:J30)</f>
        <v>4184833.8000000017</v>
      </c>
    </row>
    <row r="32" spans="2:10" ht="12.75">
      <c r="B32" s="285" t="s">
        <v>40</v>
      </c>
      <c r="C32" s="267" t="s">
        <v>42</v>
      </c>
      <c r="D32" s="175">
        <v>1949535.55</v>
      </c>
      <c r="E32" s="175">
        <v>0</v>
      </c>
      <c r="F32" s="243">
        <f>D32-E32</f>
        <v>1949535.55</v>
      </c>
      <c r="G32" s="360">
        <v>1949535.55</v>
      </c>
      <c r="H32" s="360">
        <v>0</v>
      </c>
      <c r="I32" s="488">
        <f>G32-H32</f>
        <v>1949535.55</v>
      </c>
      <c r="J32" s="243">
        <f>I32-F32</f>
        <v>0</v>
      </c>
    </row>
    <row r="33" spans="2:10" ht="12.75">
      <c r="B33" s="498"/>
      <c r="C33" s="287" t="s">
        <v>41</v>
      </c>
      <c r="D33" s="499">
        <f aca="true" t="shared" si="4" ref="D33:J33">D31+D32</f>
        <v>87587182.54999998</v>
      </c>
      <c r="E33" s="499">
        <f t="shared" si="4"/>
        <v>33889900.63999999</v>
      </c>
      <c r="F33" s="499">
        <f t="shared" si="4"/>
        <v>53697281.91</v>
      </c>
      <c r="G33" s="499">
        <f t="shared" si="4"/>
        <v>91772016.34999998</v>
      </c>
      <c r="H33" s="499">
        <f t="shared" si="4"/>
        <v>37524862.289999984</v>
      </c>
      <c r="I33" s="499">
        <f t="shared" si="4"/>
        <v>54247154.06</v>
      </c>
      <c r="J33" s="499">
        <f t="shared" si="4"/>
        <v>4184833.8000000017</v>
      </c>
    </row>
    <row r="39" spans="2:10" ht="18">
      <c r="B39" s="2"/>
      <c r="C39" s="1"/>
      <c r="D39" s="1"/>
      <c r="E39" s="1"/>
      <c r="F39" s="1"/>
      <c r="G39" s="1"/>
      <c r="H39" s="1"/>
      <c r="I39" s="605" t="s">
        <v>269</v>
      </c>
      <c r="J39" s="605"/>
    </row>
    <row r="40" spans="2:10" ht="15">
      <c r="B40" s="560" t="s">
        <v>330</v>
      </c>
      <c r="C40" s="560"/>
      <c r="D40" s="560"/>
      <c r="E40" s="560"/>
      <c r="F40" s="560"/>
      <c r="G40" s="560"/>
      <c r="H40" s="560"/>
      <c r="I40" s="560"/>
      <c r="J40" s="560"/>
    </row>
    <row r="41" spans="2:10" ht="12" customHeight="1">
      <c r="B41" s="1"/>
      <c r="C41" s="1"/>
      <c r="D41" s="1"/>
      <c r="E41" s="1"/>
      <c r="F41" s="1"/>
      <c r="G41" s="1"/>
      <c r="H41" s="1"/>
      <c r="I41" s="1"/>
      <c r="J41" s="1"/>
    </row>
    <row r="42" spans="2:10" ht="15.75" customHeight="1">
      <c r="B42" s="1"/>
      <c r="C42" s="1"/>
      <c r="D42" s="1"/>
      <c r="E42" s="1"/>
      <c r="F42" s="1"/>
      <c r="G42" s="1"/>
      <c r="H42" s="1"/>
      <c r="I42" s="1"/>
      <c r="J42" s="1"/>
    </row>
    <row r="43" spans="2:10" ht="42">
      <c r="B43" s="435" t="s">
        <v>0</v>
      </c>
      <c r="C43" s="436" t="s">
        <v>1</v>
      </c>
      <c r="D43" s="512" t="s">
        <v>260</v>
      </c>
      <c r="E43" s="512" t="s">
        <v>261</v>
      </c>
      <c r="F43" s="515" t="s">
        <v>259</v>
      </c>
      <c r="G43" s="436" t="s">
        <v>285</v>
      </c>
      <c r="H43" s="436" t="s">
        <v>286</v>
      </c>
      <c r="I43" s="438" t="s">
        <v>287</v>
      </c>
      <c r="J43" s="436" t="s">
        <v>288</v>
      </c>
    </row>
    <row r="44" spans="2:10" ht="12.75">
      <c r="B44" s="230">
        <v>107</v>
      </c>
      <c r="C44" s="231" t="s">
        <v>95</v>
      </c>
      <c r="D44" s="174">
        <v>28198.29</v>
      </c>
      <c r="E44" s="175">
        <v>14980.35</v>
      </c>
      <c r="F44" s="232">
        <f>D44-E44</f>
        <v>13217.94</v>
      </c>
      <c r="G44" s="174">
        <v>28198.29</v>
      </c>
      <c r="H44" s="175">
        <v>15685.31</v>
      </c>
      <c r="I44" s="174">
        <f>G44-H44</f>
        <v>12512.980000000001</v>
      </c>
      <c r="J44" s="233">
        <f>G44-D44</f>
        <v>0</v>
      </c>
    </row>
    <row r="45" spans="2:10" ht="12.75" hidden="1">
      <c r="B45" s="230">
        <v>803</v>
      </c>
      <c r="C45" s="231" t="s">
        <v>113</v>
      </c>
      <c r="D45" s="232">
        <v>0</v>
      </c>
      <c r="E45" s="232">
        <v>0</v>
      </c>
      <c r="F45" s="232">
        <f>D45-E45</f>
        <v>0</v>
      </c>
      <c r="G45" s="232">
        <v>0</v>
      </c>
      <c r="H45" s="232">
        <v>0</v>
      </c>
      <c r="I45" s="174">
        <f>G45-H45</f>
        <v>0</v>
      </c>
      <c r="J45" s="233">
        <f>G45-D45</f>
        <v>0</v>
      </c>
    </row>
    <row r="46" spans="2:10" ht="12.75">
      <c r="B46" s="230">
        <v>487</v>
      </c>
      <c r="C46" s="231" t="s">
        <v>6</v>
      </c>
      <c r="D46" s="232">
        <v>15657.9</v>
      </c>
      <c r="E46" s="232">
        <v>15657.9</v>
      </c>
      <c r="F46" s="232">
        <f>D46-E46</f>
        <v>0</v>
      </c>
      <c r="G46" s="232">
        <v>15657.9</v>
      </c>
      <c r="H46" s="232">
        <v>15657.9</v>
      </c>
      <c r="I46" s="174">
        <f>G46-H46</f>
        <v>0</v>
      </c>
      <c r="J46" s="233">
        <f>G46-D46</f>
        <v>0</v>
      </c>
    </row>
    <row r="47" spans="2:10" ht="12.75">
      <c r="B47" s="435"/>
      <c r="C47" s="436" t="s">
        <v>9</v>
      </c>
      <c r="D47" s="351">
        <f aca="true" t="shared" si="5" ref="D47:J47">SUM(D44:D46)</f>
        <v>43856.19</v>
      </c>
      <c r="E47" s="351">
        <f t="shared" si="5"/>
        <v>30638.25</v>
      </c>
      <c r="F47" s="351">
        <f t="shared" si="5"/>
        <v>13217.94</v>
      </c>
      <c r="G47" s="239">
        <f t="shared" si="5"/>
        <v>43856.19</v>
      </c>
      <c r="H47" s="239">
        <f t="shared" si="5"/>
        <v>31343.21</v>
      </c>
      <c r="I47" s="239">
        <f t="shared" si="5"/>
        <v>12512.980000000001</v>
      </c>
      <c r="J47" s="240">
        <f t="shared" si="5"/>
        <v>0</v>
      </c>
    </row>
    <row r="48" spans="2:10" ht="12.75">
      <c r="B48" s="237" t="s">
        <v>33</v>
      </c>
      <c r="C48" s="234" t="s">
        <v>10</v>
      </c>
      <c r="D48" s="232">
        <v>0</v>
      </c>
      <c r="E48" s="232">
        <v>0</v>
      </c>
      <c r="F48" s="232">
        <v>0</v>
      </c>
      <c r="G48" s="232">
        <v>0</v>
      </c>
      <c r="H48" s="232">
        <v>0</v>
      </c>
      <c r="I48" s="232">
        <v>0</v>
      </c>
      <c r="J48" s="232">
        <v>0</v>
      </c>
    </row>
    <row r="49" spans="2:10" ht="12.75">
      <c r="B49" s="435"/>
      <c r="C49" s="435" t="s">
        <v>11</v>
      </c>
      <c r="D49" s="239">
        <f aca="true" t="shared" si="6" ref="D49:J49">SUM(D47:D48)</f>
        <v>43856.19</v>
      </c>
      <c r="E49" s="239">
        <f t="shared" si="6"/>
        <v>30638.25</v>
      </c>
      <c r="F49" s="239">
        <f t="shared" si="6"/>
        <v>13217.94</v>
      </c>
      <c r="G49" s="239">
        <f t="shared" si="6"/>
        <v>43856.19</v>
      </c>
      <c r="H49" s="239">
        <f t="shared" si="6"/>
        <v>31343.21</v>
      </c>
      <c r="I49" s="239">
        <f t="shared" si="6"/>
        <v>12512.980000000001</v>
      </c>
      <c r="J49" s="240">
        <f t="shared" si="6"/>
        <v>0</v>
      </c>
    </row>
    <row r="50" spans="2:10" ht="12.75">
      <c r="B50" s="241" t="s">
        <v>40</v>
      </c>
      <c r="C50" s="242" t="s">
        <v>42</v>
      </c>
      <c r="D50" s="232">
        <v>0</v>
      </c>
      <c r="E50" s="232">
        <v>0</v>
      </c>
      <c r="F50" s="232">
        <v>0</v>
      </c>
      <c r="G50" s="232">
        <v>0</v>
      </c>
      <c r="H50" s="232">
        <v>0</v>
      </c>
      <c r="I50" s="232">
        <v>0</v>
      </c>
      <c r="J50" s="232">
        <v>0</v>
      </c>
    </row>
    <row r="51" spans="2:10" ht="12.75">
      <c r="B51" s="244"/>
      <c r="C51" s="273" t="s">
        <v>41</v>
      </c>
      <c r="D51" s="245">
        <f>D49+D50</f>
        <v>43856.19</v>
      </c>
      <c r="E51" s="256">
        <f>SUM(E49:E50)</f>
        <v>30638.25</v>
      </c>
      <c r="F51" s="245">
        <f>F49+F50</f>
        <v>13217.94</v>
      </c>
      <c r="G51" s="245">
        <f>G49+G50</f>
        <v>43856.19</v>
      </c>
      <c r="H51" s="245">
        <f>H49+H50</f>
        <v>31343.21</v>
      </c>
      <c r="I51" s="245">
        <f>I49+I50</f>
        <v>12512.980000000001</v>
      </c>
      <c r="J51" s="245">
        <f>J49+J50</f>
        <v>0</v>
      </c>
    </row>
    <row r="52" spans="2:10" ht="12.75">
      <c r="B52" s="30"/>
      <c r="C52" s="31"/>
      <c r="D52" s="31"/>
      <c r="E52" s="31"/>
      <c r="F52" s="31"/>
      <c r="G52" s="43"/>
      <c r="H52" s="1"/>
      <c r="I52" s="31"/>
      <c r="J52" s="30"/>
    </row>
    <row r="53" spans="2:10" ht="15">
      <c r="B53" s="635" t="s">
        <v>327</v>
      </c>
      <c r="C53" s="635"/>
      <c r="D53" s="635"/>
      <c r="E53" s="635"/>
      <c r="F53" s="635"/>
      <c r="G53" s="635"/>
      <c r="H53" s="635"/>
      <c r="I53" s="635"/>
      <c r="J53" s="635"/>
    </row>
    <row r="54" spans="2:10" ht="12.75">
      <c r="B54" s="30"/>
      <c r="C54" s="31"/>
      <c r="D54" s="31"/>
      <c r="E54" s="31"/>
      <c r="F54" s="352"/>
      <c r="G54" s="43"/>
      <c r="H54" s="31"/>
      <c r="I54" s="31"/>
      <c r="J54" s="30"/>
    </row>
    <row r="55" spans="2:10" ht="42">
      <c r="B55" s="435" t="s">
        <v>0</v>
      </c>
      <c r="C55" s="436" t="s">
        <v>1</v>
      </c>
      <c r="D55" s="512" t="s">
        <v>260</v>
      </c>
      <c r="E55" s="512" t="s">
        <v>261</v>
      </c>
      <c r="F55" s="515" t="s">
        <v>259</v>
      </c>
      <c r="G55" s="436" t="s">
        <v>285</v>
      </c>
      <c r="H55" s="436" t="s">
        <v>286</v>
      </c>
      <c r="I55" s="438" t="s">
        <v>287</v>
      </c>
      <c r="J55" s="436" t="s">
        <v>288</v>
      </c>
    </row>
    <row r="56" spans="2:10" ht="12.75">
      <c r="B56" s="230">
        <v>107</v>
      </c>
      <c r="C56" s="231" t="s">
        <v>95</v>
      </c>
      <c r="D56" s="232">
        <v>1446637.6</v>
      </c>
      <c r="E56" s="232">
        <v>498880.89</v>
      </c>
      <c r="F56" s="232">
        <f>D56-E56</f>
        <v>947756.7100000001</v>
      </c>
      <c r="G56" s="232">
        <v>1446637.6</v>
      </c>
      <c r="H56" s="232">
        <v>535046.83</v>
      </c>
      <c r="I56" s="232">
        <f>G56-H56</f>
        <v>911590.7700000001</v>
      </c>
      <c r="J56" s="232">
        <f aca="true" t="shared" si="7" ref="J56:J63">(G56-D56)</f>
        <v>0</v>
      </c>
    </row>
    <row r="57" spans="2:10" ht="12.75">
      <c r="B57" s="230">
        <v>211</v>
      </c>
      <c r="C57" s="231" t="s">
        <v>197</v>
      </c>
      <c r="D57" s="232">
        <v>107436.4</v>
      </c>
      <c r="E57" s="232">
        <v>24397.01</v>
      </c>
      <c r="F57" s="232">
        <f aca="true" t="shared" si="8" ref="F57:F63">D57-E57</f>
        <v>83039.39</v>
      </c>
      <c r="G57" s="232">
        <v>107436.4</v>
      </c>
      <c r="H57" s="232">
        <v>27082.92</v>
      </c>
      <c r="I57" s="232">
        <f aca="true" t="shared" si="9" ref="I57:I63">G57-H57</f>
        <v>80353.48</v>
      </c>
      <c r="J57" s="232">
        <f t="shared" si="7"/>
        <v>0</v>
      </c>
    </row>
    <row r="58" spans="2:10" ht="12.75">
      <c r="B58" s="230">
        <v>290</v>
      </c>
      <c r="C58" s="231" t="s">
        <v>103</v>
      </c>
      <c r="D58" s="232">
        <v>16452.21</v>
      </c>
      <c r="E58" s="232">
        <v>10899.71</v>
      </c>
      <c r="F58" s="232">
        <f t="shared" si="8"/>
        <v>5552.5</v>
      </c>
      <c r="G58" s="232">
        <v>16452.21</v>
      </c>
      <c r="H58" s="232">
        <v>11311.02</v>
      </c>
      <c r="I58" s="232">
        <f t="shared" si="9"/>
        <v>5141.189999999999</v>
      </c>
      <c r="J58" s="232">
        <f t="shared" si="7"/>
        <v>0</v>
      </c>
    </row>
    <row r="59" spans="2:10" ht="12.75">
      <c r="B59" s="230">
        <v>310</v>
      </c>
      <c r="C59" s="231" t="s">
        <v>198</v>
      </c>
      <c r="D59" s="232">
        <v>15709.87</v>
      </c>
      <c r="E59" s="232">
        <v>15709.87</v>
      </c>
      <c r="F59" s="232">
        <f t="shared" si="8"/>
        <v>0</v>
      </c>
      <c r="G59" s="232">
        <v>15709.87</v>
      </c>
      <c r="H59" s="232">
        <v>15709.87</v>
      </c>
      <c r="I59" s="232">
        <f t="shared" si="9"/>
        <v>0</v>
      </c>
      <c r="J59" s="232">
        <f t="shared" si="7"/>
        <v>0</v>
      </c>
    </row>
    <row r="60" spans="2:10" ht="12.75">
      <c r="B60" s="230">
        <v>487</v>
      </c>
      <c r="C60" s="234" t="s">
        <v>6</v>
      </c>
      <c r="D60" s="232">
        <v>3560</v>
      </c>
      <c r="E60" s="232">
        <v>3560</v>
      </c>
      <c r="F60" s="232">
        <f t="shared" si="8"/>
        <v>0</v>
      </c>
      <c r="G60" s="232">
        <v>3560</v>
      </c>
      <c r="H60" s="232">
        <v>3560</v>
      </c>
      <c r="I60" s="232">
        <f t="shared" si="9"/>
        <v>0</v>
      </c>
      <c r="J60" s="232">
        <f t="shared" si="7"/>
        <v>0</v>
      </c>
    </row>
    <row r="61" spans="2:10" ht="12.75">
      <c r="B61" s="230">
        <v>624</v>
      </c>
      <c r="C61" s="234" t="s">
        <v>109</v>
      </c>
      <c r="D61" s="232">
        <v>15950</v>
      </c>
      <c r="E61" s="232">
        <v>15950</v>
      </c>
      <c r="F61" s="232">
        <f t="shared" si="8"/>
        <v>0</v>
      </c>
      <c r="G61" s="232">
        <v>15950</v>
      </c>
      <c r="H61" s="232">
        <v>15950</v>
      </c>
      <c r="I61" s="232">
        <f t="shared" si="9"/>
        <v>0</v>
      </c>
      <c r="J61" s="232">
        <f t="shared" si="7"/>
        <v>0</v>
      </c>
    </row>
    <row r="62" spans="2:10" ht="12.75">
      <c r="B62" s="230">
        <v>803</v>
      </c>
      <c r="C62" s="231" t="s">
        <v>113</v>
      </c>
      <c r="D62" s="232">
        <v>15855.24</v>
      </c>
      <c r="E62" s="232">
        <v>15855.24</v>
      </c>
      <c r="F62" s="232">
        <f t="shared" si="8"/>
        <v>0</v>
      </c>
      <c r="G62" s="232">
        <v>15855.24</v>
      </c>
      <c r="H62" s="232">
        <v>15855.24</v>
      </c>
      <c r="I62" s="232">
        <f t="shared" si="9"/>
        <v>0</v>
      </c>
      <c r="J62" s="232">
        <f t="shared" si="7"/>
        <v>0</v>
      </c>
    </row>
    <row r="63" spans="2:10" ht="19.5" customHeight="1">
      <c r="B63" s="230">
        <v>809</v>
      </c>
      <c r="C63" s="231" t="s">
        <v>38</v>
      </c>
      <c r="D63" s="232">
        <v>23951.55</v>
      </c>
      <c r="E63" s="232">
        <v>7447.97</v>
      </c>
      <c r="F63" s="232">
        <f t="shared" si="8"/>
        <v>16503.579999999998</v>
      </c>
      <c r="G63" s="232">
        <v>23951.55</v>
      </c>
      <c r="H63" s="232">
        <v>11220.55</v>
      </c>
      <c r="I63" s="232">
        <f t="shared" si="9"/>
        <v>12731</v>
      </c>
      <c r="J63" s="232">
        <f t="shared" si="7"/>
        <v>0</v>
      </c>
    </row>
    <row r="64" spans="2:10" ht="12.75">
      <c r="B64" s="435"/>
      <c r="C64" s="436" t="s">
        <v>9</v>
      </c>
      <c r="D64" s="351">
        <f aca="true" t="shared" si="10" ref="D64:J64">SUM(D56:D63)</f>
        <v>1645552.87</v>
      </c>
      <c r="E64" s="351">
        <f t="shared" si="10"/>
        <v>592700.69</v>
      </c>
      <c r="F64" s="351">
        <f>SUM(F56:F63)</f>
        <v>1052852.1800000002</v>
      </c>
      <c r="G64" s="239">
        <f t="shared" si="10"/>
        <v>1645552.87</v>
      </c>
      <c r="H64" s="239">
        <f t="shared" si="10"/>
        <v>635736.43</v>
      </c>
      <c r="I64" s="239">
        <f>SUM(I56:I63)</f>
        <v>1009816.4400000001</v>
      </c>
      <c r="J64" s="240">
        <f t="shared" si="10"/>
        <v>0</v>
      </c>
    </row>
    <row r="65" spans="2:10" ht="12.75">
      <c r="B65" s="237" t="s">
        <v>33</v>
      </c>
      <c r="C65" s="234" t="s">
        <v>10</v>
      </c>
      <c r="D65" s="232">
        <v>0</v>
      </c>
      <c r="E65" s="232">
        <v>0</v>
      </c>
      <c r="F65" s="232">
        <v>0</v>
      </c>
      <c r="G65" s="232">
        <v>0</v>
      </c>
      <c r="H65" s="232">
        <v>0</v>
      </c>
      <c r="I65" s="232">
        <v>0</v>
      </c>
      <c r="J65" s="232">
        <v>0</v>
      </c>
    </row>
    <row r="66" spans="2:10" ht="12.75">
      <c r="B66" s="435"/>
      <c r="C66" s="435" t="s">
        <v>11</v>
      </c>
      <c r="D66" s="239">
        <f aca="true" t="shared" si="11" ref="D66:J66">SUM(D64:D65)</f>
        <v>1645552.87</v>
      </c>
      <c r="E66" s="239">
        <f t="shared" si="11"/>
        <v>592700.69</v>
      </c>
      <c r="F66" s="239">
        <f t="shared" si="11"/>
        <v>1052852.1800000002</v>
      </c>
      <c r="G66" s="239">
        <f t="shared" si="11"/>
        <v>1645552.87</v>
      </c>
      <c r="H66" s="239">
        <f t="shared" si="11"/>
        <v>635736.43</v>
      </c>
      <c r="I66" s="239">
        <f t="shared" si="11"/>
        <v>1009816.4400000001</v>
      </c>
      <c r="J66" s="240">
        <f t="shared" si="11"/>
        <v>0</v>
      </c>
    </row>
    <row r="67" spans="2:10" ht="12.75">
      <c r="B67" s="241" t="s">
        <v>40</v>
      </c>
      <c r="C67" s="242" t="s">
        <v>42</v>
      </c>
      <c r="D67" s="232">
        <v>0</v>
      </c>
      <c r="E67" s="232">
        <v>0</v>
      </c>
      <c r="F67" s="232">
        <v>0</v>
      </c>
      <c r="G67" s="232">
        <v>0</v>
      </c>
      <c r="H67" s="232">
        <v>0</v>
      </c>
      <c r="I67" s="232">
        <v>0</v>
      </c>
      <c r="J67" s="232">
        <v>0</v>
      </c>
    </row>
    <row r="68" spans="2:10" ht="12.75">
      <c r="B68" s="244"/>
      <c r="C68" s="273" t="s">
        <v>41</v>
      </c>
      <c r="D68" s="245">
        <f aca="true" t="shared" si="12" ref="D68:J68">D66+D67</f>
        <v>1645552.87</v>
      </c>
      <c r="E68" s="245">
        <f t="shared" si="12"/>
        <v>592700.69</v>
      </c>
      <c r="F68" s="245">
        <f t="shared" si="12"/>
        <v>1052852.1800000002</v>
      </c>
      <c r="G68" s="245">
        <f t="shared" si="12"/>
        <v>1645552.87</v>
      </c>
      <c r="H68" s="245">
        <f t="shared" si="12"/>
        <v>635736.43</v>
      </c>
      <c r="I68" s="245">
        <f t="shared" si="12"/>
        <v>1009816.4400000001</v>
      </c>
      <c r="J68" s="245">
        <f t="shared" si="12"/>
        <v>0</v>
      </c>
    </row>
    <row r="69" spans="2:10" ht="12.75">
      <c r="B69" s="30"/>
      <c r="C69" s="30"/>
      <c r="D69" s="30"/>
      <c r="E69" s="30"/>
      <c r="F69" s="30"/>
      <c r="G69" s="31"/>
      <c r="H69" s="31"/>
      <c r="I69" s="31"/>
      <c r="J69" s="30"/>
    </row>
    <row r="70" spans="2:10" ht="12.75">
      <c r="B70" s="30"/>
      <c r="C70" s="30"/>
      <c r="D70" s="30"/>
      <c r="E70" s="30"/>
      <c r="F70" s="30"/>
      <c r="G70" s="31"/>
      <c r="H70" s="31"/>
      <c r="I70" s="646" t="s">
        <v>270</v>
      </c>
      <c r="J70" s="646"/>
    </row>
    <row r="71" spans="2:10" ht="15">
      <c r="B71" s="635" t="s">
        <v>331</v>
      </c>
      <c r="C71" s="635"/>
      <c r="D71" s="635"/>
      <c r="E71" s="635"/>
      <c r="F71" s="635"/>
      <c r="G71" s="635"/>
      <c r="H71" s="635"/>
      <c r="I71" s="635"/>
      <c r="J71" s="635"/>
    </row>
    <row r="72" spans="2:10" ht="9.75" customHeight="1">
      <c r="B72" s="30"/>
      <c r="C72" s="31"/>
      <c r="D72" s="31"/>
      <c r="E72" s="31"/>
      <c r="F72" s="352"/>
      <c r="G72" s="43"/>
      <c r="H72" s="31"/>
      <c r="I72" s="31"/>
      <c r="J72" s="30"/>
    </row>
    <row r="73" spans="2:10" ht="42">
      <c r="B73" s="435" t="s">
        <v>0</v>
      </c>
      <c r="C73" s="436" t="s">
        <v>1</v>
      </c>
      <c r="D73" s="512" t="s">
        <v>260</v>
      </c>
      <c r="E73" s="512" t="s">
        <v>261</v>
      </c>
      <c r="F73" s="515" t="s">
        <v>264</v>
      </c>
      <c r="G73" s="436" t="s">
        <v>285</v>
      </c>
      <c r="H73" s="436" t="s">
        <v>286</v>
      </c>
      <c r="I73" s="438" t="s">
        <v>287</v>
      </c>
      <c r="J73" s="436" t="s">
        <v>288</v>
      </c>
    </row>
    <row r="74" spans="2:10" ht="12.75">
      <c r="B74" s="230">
        <v>107</v>
      </c>
      <c r="C74" s="231" t="s">
        <v>95</v>
      </c>
      <c r="D74" s="232">
        <v>7135855.52</v>
      </c>
      <c r="E74" s="232">
        <v>3203073.17</v>
      </c>
      <c r="F74" s="232">
        <f>D74-E74</f>
        <v>3932782.3499999996</v>
      </c>
      <c r="G74" s="232">
        <v>7135855.52</v>
      </c>
      <c r="H74" s="232">
        <v>3381469.56</v>
      </c>
      <c r="I74" s="232">
        <f>G74-H74</f>
        <v>3754385.9599999995</v>
      </c>
      <c r="J74" s="232">
        <f>G74-D74</f>
        <v>0</v>
      </c>
    </row>
    <row r="75" spans="2:10" ht="12.75">
      <c r="B75" s="230">
        <v>226</v>
      </c>
      <c r="C75" s="231" t="s">
        <v>4</v>
      </c>
      <c r="D75" s="232">
        <v>70844.09</v>
      </c>
      <c r="E75" s="232">
        <v>60217.41</v>
      </c>
      <c r="F75" s="232">
        <f aca="true" t="shared" si="13" ref="F75:F84">D75-E75</f>
        <v>10626.679999999993</v>
      </c>
      <c r="G75" s="232">
        <v>70844.09</v>
      </c>
      <c r="H75" s="232">
        <v>63051.17</v>
      </c>
      <c r="I75" s="232">
        <f aca="true" t="shared" si="14" ref="I75:I84">G75-H75</f>
        <v>7792.919999999998</v>
      </c>
      <c r="J75" s="232">
        <f aca="true" t="shared" si="15" ref="J75:J84">G75-D75</f>
        <v>0</v>
      </c>
    </row>
    <row r="76" spans="2:10" ht="12.75">
      <c r="B76" s="230">
        <v>290</v>
      </c>
      <c r="C76" s="231" t="s">
        <v>103</v>
      </c>
      <c r="D76" s="232">
        <v>1474854.57</v>
      </c>
      <c r="E76" s="232">
        <v>405584.96</v>
      </c>
      <c r="F76" s="232">
        <f t="shared" si="13"/>
        <v>1069269.61</v>
      </c>
      <c r="G76" s="232">
        <v>1474854.57</v>
      </c>
      <c r="H76" s="232">
        <v>442456.32</v>
      </c>
      <c r="I76" s="232">
        <f t="shared" si="14"/>
        <v>1032398.25</v>
      </c>
      <c r="J76" s="232">
        <f t="shared" si="15"/>
        <v>0</v>
      </c>
    </row>
    <row r="77" spans="2:10" ht="12.75" hidden="1">
      <c r="B77" s="230">
        <v>310</v>
      </c>
      <c r="C77" s="231" t="s">
        <v>5</v>
      </c>
      <c r="D77" s="232">
        <v>0</v>
      </c>
      <c r="E77" s="232">
        <v>0</v>
      </c>
      <c r="F77" s="232">
        <f t="shared" si="13"/>
        <v>0</v>
      </c>
      <c r="G77" s="232">
        <v>0</v>
      </c>
      <c r="H77" s="232">
        <v>0</v>
      </c>
      <c r="I77" s="232">
        <f t="shared" si="14"/>
        <v>0</v>
      </c>
      <c r="J77" s="232">
        <f t="shared" si="15"/>
        <v>0</v>
      </c>
    </row>
    <row r="78" spans="2:10" ht="12.75" hidden="1">
      <c r="B78" s="230">
        <v>491</v>
      </c>
      <c r="C78" s="234" t="s">
        <v>6</v>
      </c>
      <c r="D78" s="232">
        <v>0</v>
      </c>
      <c r="E78" s="232">
        <v>0</v>
      </c>
      <c r="F78" s="232">
        <f t="shared" si="13"/>
        <v>0</v>
      </c>
      <c r="G78" s="232">
        <v>0</v>
      </c>
      <c r="H78" s="232">
        <v>0</v>
      </c>
      <c r="I78" s="232">
        <f t="shared" si="14"/>
        <v>0</v>
      </c>
      <c r="J78" s="232">
        <f t="shared" si="15"/>
        <v>0</v>
      </c>
    </row>
    <row r="79" spans="2:10" ht="12.75">
      <c r="B79" s="230">
        <v>622</v>
      </c>
      <c r="C79" s="234" t="s">
        <v>108</v>
      </c>
      <c r="D79" s="232">
        <v>48839</v>
      </c>
      <c r="E79" s="232">
        <v>40419.31</v>
      </c>
      <c r="F79" s="232">
        <f t="shared" si="13"/>
        <v>8419.690000000002</v>
      </c>
      <c r="G79" s="232">
        <v>48839</v>
      </c>
      <c r="H79" s="232">
        <v>43903.31</v>
      </c>
      <c r="I79" s="232">
        <f t="shared" si="14"/>
        <v>4935.690000000002</v>
      </c>
      <c r="J79" s="232">
        <f t="shared" si="15"/>
        <v>0</v>
      </c>
    </row>
    <row r="80" spans="2:10" ht="12.75">
      <c r="B80" s="230">
        <v>624</v>
      </c>
      <c r="C80" s="234" t="s">
        <v>109</v>
      </c>
      <c r="D80" s="232">
        <v>29961.13</v>
      </c>
      <c r="E80" s="232">
        <v>25736.76</v>
      </c>
      <c r="F80" s="232">
        <f t="shared" si="13"/>
        <v>4224.370000000003</v>
      </c>
      <c r="G80" s="232">
        <v>29961.13</v>
      </c>
      <c r="H80" s="232">
        <v>26658.45</v>
      </c>
      <c r="I80" s="232">
        <f t="shared" si="14"/>
        <v>3302.6800000000003</v>
      </c>
      <c r="J80" s="232">
        <f t="shared" si="15"/>
        <v>0</v>
      </c>
    </row>
    <row r="81" spans="2:10" ht="12.75" hidden="1">
      <c r="B81" s="230">
        <v>626</v>
      </c>
      <c r="C81" s="234" t="s">
        <v>110</v>
      </c>
      <c r="D81" s="232">
        <v>0</v>
      </c>
      <c r="E81" s="232">
        <v>0</v>
      </c>
      <c r="F81" s="232">
        <f t="shared" si="13"/>
        <v>0</v>
      </c>
      <c r="G81" s="232">
        <v>0</v>
      </c>
      <c r="H81" s="232">
        <v>0</v>
      </c>
      <c r="I81" s="232">
        <f t="shared" si="14"/>
        <v>0</v>
      </c>
      <c r="J81" s="232">
        <f t="shared" si="15"/>
        <v>0</v>
      </c>
    </row>
    <row r="82" spans="2:10" ht="12.75">
      <c r="B82" s="230">
        <v>663</v>
      </c>
      <c r="C82" s="234" t="s">
        <v>245</v>
      </c>
      <c r="D82" s="232">
        <v>16351.92</v>
      </c>
      <c r="E82" s="232">
        <v>5723.17</v>
      </c>
      <c r="F82" s="232">
        <f>D82-E82</f>
        <v>10628.75</v>
      </c>
      <c r="G82" s="232">
        <v>16351.92</v>
      </c>
      <c r="H82" s="232">
        <v>7358.36</v>
      </c>
      <c r="I82" s="232">
        <f>G82-H82</f>
        <v>8993.560000000001</v>
      </c>
      <c r="J82" s="232">
        <f>G82-D82</f>
        <v>0</v>
      </c>
    </row>
    <row r="83" spans="2:10" ht="12.75">
      <c r="B83" s="230">
        <v>803</v>
      </c>
      <c r="C83" s="231" t="s">
        <v>113</v>
      </c>
      <c r="D83" s="232">
        <v>11956</v>
      </c>
      <c r="E83" s="232">
        <v>11956</v>
      </c>
      <c r="F83" s="232">
        <f t="shared" si="13"/>
        <v>0</v>
      </c>
      <c r="G83" s="232">
        <v>11956</v>
      </c>
      <c r="H83" s="232">
        <v>11956</v>
      </c>
      <c r="I83" s="232">
        <f t="shared" si="14"/>
        <v>0</v>
      </c>
      <c r="J83" s="232">
        <f t="shared" si="15"/>
        <v>0</v>
      </c>
    </row>
    <row r="84" spans="2:10" ht="23.25" customHeight="1">
      <c r="B84" s="230">
        <v>809</v>
      </c>
      <c r="C84" s="231" t="s">
        <v>38</v>
      </c>
      <c r="D84" s="232">
        <v>38353.87</v>
      </c>
      <c r="E84" s="232">
        <v>32600.21</v>
      </c>
      <c r="F84" s="232">
        <f t="shared" si="13"/>
        <v>5753.6600000000035</v>
      </c>
      <c r="G84" s="232">
        <v>134561.84</v>
      </c>
      <c r="H84" s="232">
        <v>36750.32</v>
      </c>
      <c r="I84" s="232">
        <f t="shared" si="14"/>
        <v>97811.51999999999</v>
      </c>
      <c r="J84" s="232">
        <f t="shared" si="15"/>
        <v>96207.97</v>
      </c>
    </row>
    <row r="85" spans="2:10" ht="12.75">
      <c r="B85" s="353"/>
      <c r="C85" s="254" t="s">
        <v>9</v>
      </c>
      <c r="D85" s="354">
        <f aca="true" t="shared" si="16" ref="D85:J85">SUM(D74:D84)</f>
        <v>8827016.1</v>
      </c>
      <c r="E85" s="354">
        <f t="shared" si="16"/>
        <v>3785310.9899999998</v>
      </c>
      <c r="F85" s="354">
        <f t="shared" si="16"/>
        <v>5041705.11</v>
      </c>
      <c r="G85" s="355">
        <f t="shared" si="16"/>
        <v>8923224.07</v>
      </c>
      <c r="H85" s="355">
        <f t="shared" si="16"/>
        <v>4013603.4899999998</v>
      </c>
      <c r="I85" s="355">
        <f t="shared" si="16"/>
        <v>4909620.579999998</v>
      </c>
      <c r="J85" s="356">
        <f t="shared" si="16"/>
        <v>96207.97</v>
      </c>
    </row>
    <row r="86" spans="2:10" ht="12.75">
      <c r="B86" s="237" t="s">
        <v>33</v>
      </c>
      <c r="C86" s="234" t="s">
        <v>10</v>
      </c>
      <c r="D86" s="232">
        <v>0</v>
      </c>
      <c r="E86" s="232">
        <v>0</v>
      </c>
      <c r="F86" s="232">
        <v>0</v>
      </c>
      <c r="G86" s="232">
        <v>0</v>
      </c>
      <c r="H86" s="232">
        <v>0</v>
      </c>
      <c r="I86" s="232">
        <v>0</v>
      </c>
      <c r="J86" s="232">
        <v>0</v>
      </c>
    </row>
    <row r="87" spans="2:10" ht="12.75">
      <c r="B87" s="435"/>
      <c r="C87" s="435" t="s">
        <v>11</v>
      </c>
      <c r="D87" s="239">
        <f aca="true" t="shared" si="17" ref="D87:J87">SUM(D85:D86)</f>
        <v>8827016.1</v>
      </c>
      <c r="E87" s="239">
        <f t="shared" si="17"/>
        <v>3785310.9899999998</v>
      </c>
      <c r="F87" s="239">
        <f t="shared" si="17"/>
        <v>5041705.11</v>
      </c>
      <c r="G87" s="239">
        <f t="shared" si="17"/>
        <v>8923224.07</v>
      </c>
      <c r="H87" s="239">
        <f t="shared" si="17"/>
        <v>4013603.4899999998</v>
      </c>
      <c r="I87" s="239">
        <f t="shared" si="17"/>
        <v>4909620.579999998</v>
      </c>
      <c r="J87" s="240">
        <f t="shared" si="17"/>
        <v>96207.97</v>
      </c>
    </row>
    <row r="88" spans="2:10" ht="12.75">
      <c r="B88" s="241" t="s">
        <v>40</v>
      </c>
      <c r="C88" s="242" t="s">
        <v>42</v>
      </c>
      <c r="D88" s="232">
        <v>0</v>
      </c>
      <c r="E88" s="232">
        <v>0</v>
      </c>
      <c r="F88" s="232">
        <v>0</v>
      </c>
      <c r="G88" s="232">
        <v>0</v>
      </c>
      <c r="H88" s="232">
        <v>0</v>
      </c>
      <c r="I88" s="232">
        <v>0</v>
      </c>
      <c r="J88" s="232">
        <v>0</v>
      </c>
    </row>
    <row r="89" spans="2:10" ht="12.75">
      <c r="B89" s="244"/>
      <c r="C89" s="273" t="s">
        <v>41</v>
      </c>
      <c r="D89" s="245">
        <f aca="true" t="shared" si="18" ref="D89:J89">D87+D88</f>
        <v>8827016.1</v>
      </c>
      <c r="E89" s="245">
        <f t="shared" si="18"/>
        <v>3785310.9899999998</v>
      </c>
      <c r="F89" s="245">
        <f t="shared" si="18"/>
        <v>5041705.11</v>
      </c>
      <c r="G89" s="245">
        <f t="shared" si="18"/>
        <v>8923224.07</v>
      </c>
      <c r="H89" s="245">
        <f t="shared" si="18"/>
        <v>4013603.4899999998</v>
      </c>
      <c r="I89" s="245">
        <f t="shared" si="18"/>
        <v>4909620.579999998</v>
      </c>
      <c r="J89" s="245">
        <f t="shared" si="18"/>
        <v>96207.97</v>
      </c>
    </row>
    <row r="90" spans="2:10" ht="12.75">
      <c r="B90" s="30"/>
      <c r="C90" s="30"/>
      <c r="D90" s="30"/>
      <c r="E90" s="30"/>
      <c r="F90" s="30"/>
      <c r="G90" s="31"/>
      <c r="H90" s="31"/>
      <c r="I90" s="31"/>
      <c r="J90" s="31"/>
    </row>
    <row r="91" spans="2:10" ht="15">
      <c r="B91" s="635" t="s">
        <v>335</v>
      </c>
      <c r="C91" s="644"/>
      <c r="D91" s="644"/>
      <c r="E91" s="644"/>
      <c r="F91" s="644"/>
      <c r="G91" s="644"/>
      <c r="H91" s="644"/>
      <c r="I91" s="644"/>
      <c r="J91" s="644"/>
    </row>
    <row r="92" spans="2:10" ht="12.75">
      <c r="B92" s="30"/>
      <c r="C92" s="30"/>
      <c r="D92" s="30"/>
      <c r="E92" s="30"/>
      <c r="F92" s="30"/>
      <c r="G92" s="31"/>
      <c r="H92" s="31"/>
      <c r="I92" s="31"/>
      <c r="J92" s="31"/>
    </row>
    <row r="93" spans="2:10" ht="42">
      <c r="B93" s="435" t="s">
        <v>0</v>
      </c>
      <c r="C93" s="436" t="s">
        <v>1</v>
      </c>
      <c r="D93" s="512" t="s">
        <v>260</v>
      </c>
      <c r="E93" s="512" t="s">
        <v>261</v>
      </c>
      <c r="F93" s="515" t="s">
        <v>259</v>
      </c>
      <c r="G93" s="436" t="s">
        <v>285</v>
      </c>
      <c r="H93" s="436" t="s">
        <v>286</v>
      </c>
      <c r="I93" s="438" t="s">
        <v>287</v>
      </c>
      <c r="J93" s="436" t="s">
        <v>288</v>
      </c>
    </row>
    <row r="94" spans="2:10" ht="12.75">
      <c r="B94" s="230">
        <v>107</v>
      </c>
      <c r="C94" s="231" t="s">
        <v>95</v>
      </c>
      <c r="D94" s="174">
        <v>1090318.14</v>
      </c>
      <c r="E94" s="175">
        <v>551880.42</v>
      </c>
      <c r="F94" s="232">
        <f>D94-E94</f>
        <v>538437.7199999999</v>
      </c>
      <c r="G94" s="174">
        <v>1090318.14</v>
      </c>
      <c r="H94" s="175">
        <v>579138.37</v>
      </c>
      <c r="I94" s="174">
        <f>G94-H94</f>
        <v>511179.7699999999</v>
      </c>
      <c r="J94" s="233">
        <f aca="true" t="shared" si="19" ref="J94:J103">(G94-D94)</f>
        <v>0</v>
      </c>
    </row>
    <row r="95" spans="2:10" ht="13.5" customHeight="1">
      <c r="B95" s="230">
        <v>211</v>
      </c>
      <c r="C95" s="231" t="s">
        <v>34</v>
      </c>
      <c r="D95" s="174">
        <v>15429.06</v>
      </c>
      <c r="E95" s="175">
        <v>15429.06</v>
      </c>
      <c r="F95" s="232">
        <f aca="true" t="shared" si="20" ref="F95:F103">D95-E95</f>
        <v>0</v>
      </c>
      <c r="G95" s="174">
        <v>15429.06</v>
      </c>
      <c r="H95" s="175">
        <v>15429.06</v>
      </c>
      <c r="I95" s="174">
        <f aca="true" t="shared" si="21" ref="I95:I103">G95-H95</f>
        <v>0</v>
      </c>
      <c r="J95" s="233">
        <f t="shared" si="19"/>
        <v>0</v>
      </c>
    </row>
    <row r="96" spans="2:10" ht="12.75">
      <c r="B96" s="230">
        <v>226</v>
      </c>
      <c r="C96" s="231" t="s">
        <v>4</v>
      </c>
      <c r="D96" s="174">
        <v>81347.78</v>
      </c>
      <c r="E96" s="175">
        <v>81347.78</v>
      </c>
      <c r="F96" s="232">
        <f t="shared" si="20"/>
        <v>0</v>
      </c>
      <c r="G96" s="174">
        <v>81347.78</v>
      </c>
      <c r="H96" s="175">
        <v>81347.78</v>
      </c>
      <c r="I96" s="174">
        <f t="shared" si="21"/>
        <v>0</v>
      </c>
      <c r="J96" s="233">
        <f t="shared" si="19"/>
        <v>0</v>
      </c>
    </row>
    <row r="97" spans="2:10" ht="12.75">
      <c r="B97" s="230">
        <v>290</v>
      </c>
      <c r="C97" s="231" t="s">
        <v>103</v>
      </c>
      <c r="D97" s="174">
        <v>35616.56</v>
      </c>
      <c r="E97" s="175">
        <v>35616.56</v>
      </c>
      <c r="F97" s="232">
        <f t="shared" si="20"/>
        <v>0</v>
      </c>
      <c r="G97" s="174">
        <v>35616.56</v>
      </c>
      <c r="H97" s="175">
        <v>35616.56</v>
      </c>
      <c r="I97" s="174">
        <f t="shared" si="21"/>
        <v>0</v>
      </c>
      <c r="J97" s="233">
        <f t="shared" si="19"/>
        <v>0</v>
      </c>
    </row>
    <row r="98" spans="2:10" ht="12.75" hidden="1">
      <c r="B98" s="230">
        <v>310</v>
      </c>
      <c r="C98" s="231" t="s">
        <v>5</v>
      </c>
      <c r="D98" s="174"/>
      <c r="E98" s="175"/>
      <c r="F98" s="232">
        <f t="shared" si="20"/>
        <v>0</v>
      </c>
      <c r="G98" s="174"/>
      <c r="H98" s="175"/>
      <c r="I98" s="174">
        <f t="shared" si="21"/>
        <v>0</v>
      </c>
      <c r="J98" s="233">
        <f t="shared" si="19"/>
        <v>0</v>
      </c>
    </row>
    <row r="99" spans="2:10" ht="12.75">
      <c r="B99" s="230">
        <v>487</v>
      </c>
      <c r="C99" s="234" t="s">
        <v>6</v>
      </c>
      <c r="D99" s="174">
        <v>26206.32</v>
      </c>
      <c r="E99" s="175">
        <v>19224.07</v>
      </c>
      <c r="F99" s="232">
        <f t="shared" si="20"/>
        <v>6982.25</v>
      </c>
      <c r="G99" s="174">
        <v>26206.32</v>
      </c>
      <c r="H99" s="175">
        <v>23032.57</v>
      </c>
      <c r="I99" s="174">
        <f t="shared" si="21"/>
        <v>3173.75</v>
      </c>
      <c r="J99" s="233">
        <f t="shared" si="19"/>
        <v>0</v>
      </c>
    </row>
    <row r="100" spans="2:10" ht="12.75">
      <c r="B100" s="230">
        <v>624</v>
      </c>
      <c r="C100" s="234" t="s">
        <v>109</v>
      </c>
      <c r="D100" s="174">
        <v>14048.98</v>
      </c>
      <c r="E100" s="175">
        <v>8957.48</v>
      </c>
      <c r="F100" s="232">
        <f t="shared" si="20"/>
        <v>5091.5</v>
      </c>
      <c r="G100" s="174">
        <v>14048.98</v>
      </c>
      <c r="H100" s="175">
        <v>9706.9</v>
      </c>
      <c r="I100" s="174">
        <f t="shared" si="21"/>
        <v>4342.08</v>
      </c>
      <c r="J100" s="233">
        <f t="shared" si="19"/>
        <v>0</v>
      </c>
    </row>
    <row r="101" spans="2:10" ht="12.75" hidden="1">
      <c r="B101" s="230">
        <v>626</v>
      </c>
      <c r="C101" s="234" t="s">
        <v>110</v>
      </c>
      <c r="D101" s="174"/>
      <c r="E101" s="175"/>
      <c r="F101" s="232">
        <f t="shared" si="20"/>
        <v>0</v>
      </c>
      <c r="G101" s="174"/>
      <c r="H101" s="175"/>
      <c r="I101" s="174">
        <f t="shared" si="21"/>
        <v>0</v>
      </c>
      <c r="J101" s="233">
        <f t="shared" si="19"/>
        <v>0</v>
      </c>
    </row>
    <row r="102" spans="2:10" ht="12.75" hidden="1">
      <c r="B102" s="230">
        <v>803</v>
      </c>
      <c r="C102" s="231" t="s">
        <v>113</v>
      </c>
      <c r="D102" s="174"/>
      <c r="E102" s="175"/>
      <c r="F102" s="232">
        <f t="shared" si="20"/>
        <v>0</v>
      </c>
      <c r="G102" s="174"/>
      <c r="H102" s="175"/>
      <c r="I102" s="174">
        <f t="shared" si="21"/>
        <v>0</v>
      </c>
      <c r="J102" s="233">
        <f t="shared" si="19"/>
        <v>0</v>
      </c>
    </row>
    <row r="103" spans="2:10" ht="13.5" customHeight="1">
      <c r="B103" s="230">
        <v>809</v>
      </c>
      <c r="C103" s="231" t="s">
        <v>38</v>
      </c>
      <c r="D103" s="174">
        <v>52228.74</v>
      </c>
      <c r="E103" s="175">
        <v>49753.74</v>
      </c>
      <c r="F103" s="232">
        <f t="shared" si="20"/>
        <v>2475</v>
      </c>
      <c r="G103" s="174">
        <v>52228.74</v>
      </c>
      <c r="H103" s="175">
        <v>50248.74</v>
      </c>
      <c r="I103" s="174">
        <f t="shared" si="21"/>
        <v>1980</v>
      </c>
      <c r="J103" s="233">
        <f t="shared" si="19"/>
        <v>0</v>
      </c>
    </row>
    <row r="104" spans="2:10" ht="12.75">
      <c r="B104" s="435"/>
      <c r="C104" s="436" t="s">
        <v>9</v>
      </c>
      <c r="D104" s="351">
        <f aca="true" t="shared" si="22" ref="D104:J104">SUM(D94:D103)</f>
        <v>1315195.58</v>
      </c>
      <c r="E104" s="351">
        <f t="shared" si="22"/>
        <v>762209.11</v>
      </c>
      <c r="F104" s="351">
        <f t="shared" si="22"/>
        <v>552986.4699999999</v>
      </c>
      <c r="G104" s="239">
        <f t="shared" si="22"/>
        <v>1315195.58</v>
      </c>
      <c r="H104" s="239">
        <f t="shared" si="22"/>
        <v>794519.98</v>
      </c>
      <c r="I104" s="239">
        <f t="shared" si="22"/>
        <v>520675.5999999999</v>
      </c>
      <c r="J104" s="240">
        <f t="shared" si="22"/>
        <v>0</v>
      </c>
    </row>
    <row r="105" spans="2:10" ht="12.75">
      <c r="B105" s="237" t="s">
        <v>33</v>
      </c>
      <c r="C105" s="234" t="s">
        <v>10</v>
      </c>
      <c r="D105" s="178">
        <v>0</v>
      </c>
      <c r="E105" s="178">
        <v>0</v>
      </c>
      <c r="F105" s="178">
        <v>0</v>
      </c>
      <c r="G105" s="178">
        <v>0</v>
      </c>
      <c r="H105" s="178">
        <v>0</v>
      </c>
      <c r="I105" s="178">
        <v>0</v>
      </c>
      <c r="J105" s="238">
        <v>0</v>
      </c>
    </row>
    <row r="106" spans="2:10" ht="12.75">
      <c r="B106" s="435"/>
      <c r="C106" s="435" t="s">
        <v>11</v>
      </c>
      <c r="D106" s="239">
        <f aca="true" t="shared" si="23" ref="D106:J106">SUM(D104:D105)</f>
        <v>1315195.58</v>
      </c>
      <c r="E106" s="239">
        <f t="shared" si="23"/>
        <v>762209.11</v>
      </c>
      <c r="F106" s="239">
        <f t="shared" si="23"/>
        <v>552986.4699999999</v>
      </c>
      <c r="G106" s="239">
        <f t="shared" si="23"/>
        <v>1315195.58</v>
      </c>
      <c r="H106" s="239">
        <f t="shared" si="23"/>
        <v>794519.98</v>
      </c>
      <c r="I106" s="239">
        <f t="shared" si="23"/>
        <v>520675.5999999999</v>
      </c>
      <c r="J106" s="240">
        <f t="shared" si="23"/>
        <v>0</v>
      </c>
    </row>
    <row r="107" spans="2:10" ht="12.75">
      <c r="B107" s="241" t="s">
        <v>40</v>
      </c>
      <c r="C107" s="242" t="s">
        <v>42</v>
      </c>
      <c r="D107" s="175">
        <v>0</v>
      </c>
      <c r="E107" s="175">
        <v>0</v>
      </c>
      <c r="F107" s="175">
        <v>0</v>
      </c>
      <c r="G107" s="175">
        <v>0</v>
      </c>
      <c r="H107" s="175">
        <v>0</v>
      </c>
      <c r="I107" s="243">
        <v>0</v>
      </c>
      <c r="J107" s="243">
        <v>0</v>
      </c>
    </row>
    <row r="108" spans="2:10" ht="12.75">
      <c r="B108" s="244"/>
      <c r="C108" s="273" t="s">
        <v>41</v>
      </c>
      <c r="D108" s="245">
        <f aca="true" t="shared" si="24" ref="D108:J108">D106+D107</f>
        <v>1315195.58</v>
      </c>
      <c r="E108" s="245">
        <f t="shared" si="24"/>
        <v>762209.11</v>
      </c>
      <c r="F108" s="245">
        <f t="shared" si="24"/>
        <v>552986.4699999999</v>
      </c>
      <c r="G108" s="245">
        <f t="shared" si="24"/>
        <v>1315195.58</v>
      </c>
      <c r="H108" s="245">
        <f t="shared" si="24"/>
        <v>794519.98</v>
      </c>
      <c r="I108" s="245">
        <f t="shared" si="24"/>
        <v>520675.5999999999</v>
      </c>
      <c r="J108" s="245">
        <f t="shared" si="24"/>
        <v>0</v>
      </c>
    </row>
  </sheetData>
  <sheetProtection/>
  <mergeCells count="8">
    <mergeCell ref="B71:J71"/>
    <mergeCell ref="B91:J91"/>
    <mergeCell ref="B2:J2"/>
    <mergeCell ref="B3:J3"/>
    <mergeCell ref="I39:J39"/>
    <mergeCell ref="B40:J40"/>
    <mergeCell ref="B53:J53"/>
    <mergeCell ref="I70:J70"/>
  </mergeCells>
  <printOptions/>
  <pageMargins left="0.7" right="0.7" top="0.75" bottom="0.75" header="0.3" footer="0.3"/>
  <pageSetup horizontalDpi="600" verticalDpi="600" orientation="landscape" paperSize="9" scale="97" r:id="rId1"/>
  <rowBreaks count="2" manualBreakCount="2">
    <brk id="37" max="255" man="1"/>
    <brk id="6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J302"/>
  <sheetViews>
    <sheetView zoomScalePageLayoutView="0" workbookViewId="0" topLeftCell="A106">
      <selection activeCell="G124" sqref="G124"/>
    </sheetView>
  </sheetViews>
  <sheetFormatPr defaultColWidth="9.140625" defaultRowHeight="12.75"/>
  <cols>
    <col min="1" max="1" width="6.421875" style="1" customWidth="1"/>
    <col min="2" max="2" width="36.421875" style="1" customWidth="1"/>
    <col min="3" max="3" width="14.00390625" style="1" customWidth="1"/>
    <col min="4" max="4" width="15.57421875" style="1" customWidth="1"/>
    <col min="5" max="5" width="14.421875" style="1" customWidth="1"/>
    <col min="6" max="6" width="14.57421875" style="1" customWidth="1"/>
    <col min="7" max="7" width="14.140625" style="1" customWidth="1"/>
    <col min="8" max="8" width="15.421875" style="1" customWidth="1"/>
    <col min="9" max="9" width="14.57421875" style="1" customWidth="1"/>
    <col min="10" max="16384" width="9.140625" style="1" customWidth="1"/>
  </cols>
  <sheetData>
    <row r="1" spans="1:9" ht="15" customHeight="1">
      <c r="A1" s="2"/>
      <c r="H1" s="605" t="s">
        <v>267</v>
      </c>
      <c r="I1" s="605"/>
    </row>
    <row r="2" spans="1:9" ht="30" customHeight="1">
      <c r="A2" s="560" t="s">
        <v>324</v>
      </c>
      <c r="B2" s="560"/>
      <c r="C2" s="560"/>
      <c r="D2" s="560"/>
      <c r="E2" s="560"/>
      <c r="F2" s="560"/>
      <c r="G2" s="560"/>
      <c r="H2" s="560"/>
      <c r="I2" s="560"/>
    </row>
    <row r="3" ht="15" customHeight="1"/>
    <row r="4" ht="1.5" customHeight="1" hidden="1" thickBot="1"/>
    <row r="5" spans="1:9" ht="62.25" customHeight="1">
      <c r="A5" s="435" t="s">
        <v>0</v>
      </c>
      <c r="B5" s="436" t="s">
        <v>1</v>
      </c>
      <c r="C5" s="512" t="s">
        <v>260</v>
      </c>
      <c r="D5" s="512" t="s">
        <v>261</v>
      </c>
      <c r="E5" s="448" t="s">
        <v>259</v>
      </c>
      <c r="F5" s="436" t="s">
        <v>285</v>
      </c>
      <c r="G5" s="436" t="s">
        <v>286</v>
      </c>
      <c r="H5" s="448" t="s">
        <v>287</v>
      </c>
      <c r="I5" s="436" t="s">
        <v>288</v>
      </c>
    </row>
    <row r="6" spans="1:36" ht="12.75">
      <c r="A6" s="230">
        <v>487</v>
      </c>
      <c r="B6" s="234" t="s">
        <v>6</v>
      </c>
      <c r="C6" s="174">
        <v>109929.8</v>
      </c>
      <c r="D6" s="175">
        <v>90007.94</v>
      </c>
      <c r="E6" s="232">
        <f>C6-D6</f>
        <v>19921.86</v>
      </c>
      <c r="F6" s="174">
        <v>85799.8</v>
      </c>
      <c r="G6" s="175">
        <v>90007.94</v>
      </c>
      <c r="H6" s="174">
        <f>F6-G6</f>
        <v>-4208.139999999999</v>
      </c>
      <c r="I6" s="447">
        <f>F6-C6</f>
        <v>-24130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2.75">
      <c r="A7" s="230">
        <v>629</v>
      </c>
      <c r="B7" s="234" t="s">
        <v>253</v>
      </c>
      <c r="C7" s="174">
        <v>6993.01</v>
      </c>
      <c r="D7" s="175">
        <v>932.43</v>
      </c>
      <c r="E7" s="232">
        <f>C7-D7</f>
        <v>6060.58</v>
      </c>
      <c r="F7" s="174">
        <v>6993.01</v>
      </c>
      <c r="G7" s="175">
        <v>932.43</v>
      </c>
      <c r="H7" s="174">
        <f>F7-G7</f>
        <v>6060.58</v>
      </c>
      <c r="I7" s="233">
        <f>F7-C7</f>
        <v>0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7.25" customHeight="1">
      <c r="A8" s="230"/>
      <c r="B8" s="235" t="s">
        <v>9</v>
      </c>
      <c r="C8" s="176">
        <f aca="true" t="shared" si="0" ref="C8:I8">SUM(C6:C7)</f>
        <v>116922.81</v>
      </c>
      <c r="D8" s="176">
        <f t="shared" si="0"/>
        <v>90940.37</v>
      </c>
      <c r="E8" s="176">
        <f t="shared" si="0"/>
        <v>25982.440000000002</v>
      </c>
      <c r="F8" s="177">
        <f t="shared" si="0"/>
        <v>92792.81</v>
      </c>
      <c r="G8" s="177">
        <f t="shared" si="0"/>
        <v>90940.37</v>
      </c>
      <c r="H8" s="177">
        <f t="shared" si="0"/>
        <v>1852.4400000000005</v>
      </c>
      <c r="I8" s="236">
        <f t="shared" si="0"/>
        <v>-24130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2.75">
      <c r="A9" s="237" t="s">
        <v>33</v>
      </c>
      <c r="B9" s="234" t="s">
        <v>10</v>
      </c>
      <c r="C9" s="178">
        <v>0</v>
      </c>
      <c r="D9" s="178">
        <v>0</v>
      </c>
      <c r="E9" s="178">
        <f>D9-C9</f>
        <v>0</v>
      </c>
      <c r="F9" s="178">
        <v>0</v>
      </c>
      <c r="G9" s="178">
        <v>0</v>
      </c>
      <c r="H9" s="178">
        <f>F9-G9</f>
        <v>0</v>
      </c>
      <c r="I9" s="238">
        <f>F9-C9</f>
        <v>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8.75" customHeight="1">
      <c r="A10" s="228"/>
      <c r="B10" s="228" t="s">
        <v>11</v>
      </c>
      <c r="C10" s="239">
        <f aca="true" t="shared" si="1" ref="C10:H10">SUM(C8:C9)</f>
        <v>116922.81</v>
      </c>
      <c r="D10" s="239">
        <f t="shared" si="1"/>
        <v>90940.37</v>
      </c>
      <c r="E10" s="239">
        <f t="shared" si="1"/>
        <v>25982.440000000002</v>
      </c>
      <c r="F10" s="239">
        <f t="shared" si="1"/>
        <v>92792.81</v>
      </c>
      <c r="G10" s="239">
        <f t="shared" si="1"/>
        <v>90940.37</v>
      </c>
      <c r="H10" s="239">
        <f t="shared" si="1"/>
        <v>1852.4400000000005</v>
      </c>
      <c r="I10" s="240">
        <f>SUM(I8:I9)</f>
        <v>-24130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.75">
      <c r="A11" s="241" t="s">
        <v>40</v>
      </c>
      <c r="B11" s="242" t="s">
        <v>42</v>
      </c>
      <c r="C11" s="175">
        <v>0</v>
      </c>
      <c r="D11" s="175">
        <v>0</v>
      </c>
      <c r="E11" s="175">
        <v>0</v>
      </c>
      <c r="F11" s="175">
        <v>0</v>
      </c>
      <c r="G11" s="175">
        <v>0</v>
      </c>
      <c r="H11" s="243">
        <v>0</v>
      </c>
      <c r="I11" s="243">
        <v>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12.75">
      <c r="A12" s="244"/>
      <c r="B12" s="273" t="s">
        <v>41</v>
      </c>
      <c r="C12" s="245">
        <f aca="true" t="shared" si="2" ref="C12:I12">C10+C11</f>
        <v>116922.81</v>
      </c>
      <c r="D12" s="245">
        <f t="shared" si="2"/>
        <v>90940.37</v>
      </c>
      <c r="E12" s="245">
        <f t="shared" si="2"/>
        <v>25982.440000000002</v>
      </c>
      <c r="F12" s="245">
        <f t="shared" si="2"/>
        <v>92792.81</v>
      </c>
      <c r="G12" s="245">
        <f t="shared" si="2"/>
        <v>90940.37</v>
      </c>
      <c r="H12" s="245">
        <f t="shared" si="2"/>
        <v>1852.4400000000005</v>
      </c>
      <c r="I12" s="245">
        <f t="shared" si="2"/>
        <v>-24130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5" customHeight="1">
      <c r="A13" s="30"/>
      <c r="B13" s="31"/>
      <c r="C13" s="31"/>
      <c r="D13" s="31"/>
      <c r="E13" s="31"/>
      <c r="F13" s="43"/>
      <c r="H13" s="31"/>
      <c r="I13" s="30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30" customHeight="1">
      <c r="A14" s="635" t="s">
        <v>339</v>
      </c>
      <c r="B14" s="644"/>
      <c r="C14" s="644"/>
      <c r="D14" s="644"/>
      <c r="E14" s="644"/>
      <c r="F14" s="644"/>
      <c r="G14" s="644"/>
      <c r="H14" s="644"/>
      <c r="I14" s="64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>
      <c r="A15" s="30"/>
      <c r="B15" s="30"/>
      <c r="C15" s="30"/>
      <c r="D15" s="30"/>
      <c r="E15" s="30"/>
      <c r="F15" s="31"/>
      <c r="G15" s="31"/>
      <c r="H15" s="31"/>
      <c r="I15" s="30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ht="42">
      <c r="A16" s="246" t="s">
        <v>0</v>
      </c>
      <c r="B16" s="247" t="s">
        <v>1</v>
      </c>
      <c r="C16" s="516" t="s">
        <v>260</v>
      </c>
      <c r="D16" s="516" t="s">
        <v>261</v>
      </c>
      <c r="E16" s="448" t="s">
        <v>259</v>
      </c>
      <c r="F16" s="436" t="s">
        <v>285</v>
      </c>
      <c r="G16" s="436" t="s">
        <v>286</v>
      </c>
      <c r="H16" s="448" t="s">
        <v>287</v>
      </c>
      <c r="I16" s="436" t="s">
        <v>288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ht="12.75">
      <c r="A17" s="449">
        <v>107</v>
      </c>
      <c r="B17" s="450" t="s">
        <v>95</v>
      </c>
      <c r="C17" s="451">
        <v>1467885.97</v>
      </c>
      <c r="D17" s="452">
        <v>930628.01</v>
      </c>
      <c r="E17" s="453">
        <f aca="true" t="shared" si="3" ref="E17:E24">C17-D17</f>
        <v>537257.96</v>
      </c>
      <c r="F17" s="451">
        <v>1467885.97</v>
      </c>
      <c r="G17" s="452">
        <v>967325.16</v>
      </c>
      <c r="H17" s="451">
        <f>F17-G17</f>
        <v>500560.80999999994</v>
      </c>
      <c r="I17" s="454">
        <f aca="true" t="shared" si="4" ref="I17:I24">F17-C17</f>
        <v>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ht="12.75">
      <c r="A18" s="248">
        <v>310</v>
      </c>
      <c r="B18" s="249" t="s">
        <v>5</v>
      </c>
      <c r="C18" s="178">
        <v>53978.9</v>
      </c>
      <c r="D18" s="251">
        <v>47340.98</v>
      </c>
      <c r="E18" s="250">
        <f t="shared" si="3"/>
        <v>6637.919999999998</v>
      </c>
      <c r="F18" s="178">
        <v>53978.9</v>
      </c>
      <c r="G18" s="251">
        <v>51119.54</v>
      </c>
      <c r="H18" s="178">
        <f aca="true" t="shared" si="5" ref="H18:H24">F18-G18</f>
        <v>2859.3600000000006</v>
      </c>
      <c r="I18" s="238">
        <f t="shared" si="4"/>
        <v>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ht="12.75">
      <c r="A19" s="248">
        <v>491</v>
      </c>
      <c r="B19" s="252" t="s">
        <v>6</v>
      </c>
      <c r="C19" s="178">
        <v>23337</v>
      </c>
      <c r="D19" s="251">
        <v>14027.7</v>
      </c>
      <c r="E19" s="250">
        <f t="shared" si="3"/>
        <v>9309.3</v>
      </c>
      <c r="F19" s="178">
        <v>18515.76</v>
      </c>
      <c r="G19" s="251">
        <v>12070.86</v>
      </c>
      <c r="H19" s="178">
        <f t="shared" si="5"/>
        <v>6444.899999999998</v>
      </c>
      <c r="I19" s="238">
        <f t="shared" si="4"/>
        <v>-4821.240000000002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ht="12.75">
      <c r="A20" s="248">
        <v>624</v>
      </c>
      <c r="B20" s="252" t="s">
        <v>243</v>
      </c>
      <c r="C20" s="178">
        <v>23078.73</v>
      </c>
      <c r="D20" s="251">
        <v>11154.56</v>
      </c>
      <c r="E20" s="250">
        <f t="shared" si="3"/>
        <v>11924.17</v>
      </c>
      <c r="F20" s="178">
        <v>23078.73</v>
      </c>
      <c r="G20" s="251">
        <v>13462.4</v>
      </c>
      <c r="H20" s="178">
        <f t="shared" si="5"/>
        <v>9616.33</v>
      </c>
      <c r="I20" s="238">
        <f t="shared" si="4"/>
        <v>0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ht="12.75">
      <c r="A21" s="248">
        <v>629</v>
      </c>
      <c r="B21" s="252" t="s">
        <v>96</v>
      </c>
      <c r="C21" s="178">
        <v>5200</v>
      </c>
      <c r="D21" s="251">
        <v>4159.68</v>
      </c>
      <c r="E21" s="250">
        <f t="shared" si="3"/>
        <v>1040.3199999999997</v>
      </c>
      <c r="F21" s="178">
        <v>5200</v>
      </c>
      <c r="G21" s="251">
        <v>4679.64</v>
      </c>
      <c r="H21" s="178">
        <f t="shared" si="5"/>
        <v>520.3599999999997</v>
      </c>
      <c r="I21" s="238">
        <f t="shared" si="4"/>
        <v>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9" ht="21">
      <c r="A22" s="248">
        <v>805</v>
      </c>
      <c r="B22" s="249" t="s">
        <v>53</v>
      </c>
      <c r="C22" s="178">
        <v>38759.28</v>
      </c>
      <c r="D22" s="251">
        <v>5607.27</v>
      </c>
      <c r="E22" s="250">
        <f t="shared" si="3"/>
        <v>33152.009999999995</v>
      </c>
      <c r="F22" s="178">
        <v>38759.28</v>
      </c>
      <c r="G22" s="251">
        <v>8372.09</v>
      </c>
      <c r="H22" s="178">
        <f t="shared" si="5"/>
        <v>30387.19</v>
      </c>
      <c r="I22" s="238">
        <f t="shared" si="4"/>
        <v>0</v>
      </c>
    </row>
    <row r="23" spans="1:9" ht="12.75">
      <c r="A23" s="248">
        <v>806</v>
      </c>
      <c r="B23" s="249" t="s">
        <v>8</v>
      </c>
      <c r="C23" s="178">
        <v>0</v>
      </c>
      <c r="D23" s="251">
        <v>0</v>
      </c>
      <c r="E23" s="250">
        <f t="shared" si="3"/>
        <v>0</v>
      </c>
      <c r="F23" s="178">
        <v>5024.55</v>
      </c>
      <c r="G23" s="251">
        <v>0</v>
      </c>
      <c r="H23" s="178">
        <f t="shared" si="5"/>
        <v>5024.55</v>
      </c>
      <c r="I23" s="238">
        <f t="shared" si="4"/>
        <v>5024.55</v>
      </c>
    </row>
    <row r="24" spans="1:9" ht="12.75">
      <c r="A24" s="248">
        <v>808</v>
      </c>
      <c r="B24" s="249" t="s">
        <v>38</v>
      </c>
      <c r="C24" s="178">
        <v>4990</v>
      </c>
      <c r="D24" s="251">
        <v>4990</v>
      </c>
      <c r="E24" s="250">
        <f t="shared" si="3"/>
        <v>0</v>
      </c>
      <c r="F24" s="178">
        <v>4990</v>
      </c>
      <c r="G24" s="251">
        <v>4990</v>
      </c>
      <c r="H24" s="178">
        <f t="shared" si="5"/>
        <v>0</v>
      </c>
      <c r="I24" s="238">
        <f t="shared" si="4"/>
        <v>0</v>
      </c>
    </row>
    <row r="25" spans="1:9" ht="12.75">
      <c r="A25" s="253"/>
      <c r="B25" s="254" t="s">
        <v>9</v>
      </c>
      <c r="C25" s="255">
        <f aca="true" t="shared" si="6" ref="C25:I25">SUM(C17:C24)</f>
        <v>1617229.88</v>
      </c>
      <c r="D25" s="255">
        <f t="shared" si="6"/>
        <v>1017908.2000000001</v>
      </c>
      <c r="E25" s="255">
        <f t="shared" si="6"/>
        <v>599321.68</v>
      </c>
      <c r="F25" s="256">
        <f t="shared" si="6"/>
        <v>1617433.19</v>
      </c>
      <c r="G25" s="256">
        <f>SUM(G17:G24)</f>
        <v>1062019.6900000002</v>
      </c>
      <c r="H25" s="256">
        <f t="shared" si="6"/>
        <v>555413.5</v>
      </c>
      <c r="I25" s="245">
        <f t="shared" si="6"/>
        <v>203.30999999999858</v>
      </c>
    </row>
    <row r="26" spans="1:9" ht="12.75">
      <c r="A26" s="257" t="s">
        <v>33</v>
      </c>
      <c r="B26" s="252" t="s">
        <v>10</v>
      </c>
      <c r="C26" s="178">
        <v>0</v>
      </c>
      <c r="D26" s="178">
        <v>0</v>
      </c>
      <c r="E26" s="178">
        <f>C26-D26</f>
        <v>0</v>
      </c>
      <c r="F26" s="178">
        <v>0</v>
      </c>
      <c r="G26" s="178">
        <v>0</v>
      </c>
      <c r="H26" s="178">
        <f>F26-G26</f>
        <v>0</v>
      </c>
      <c r="I26" s="238">
        <f>F26-C26</f>
        <v>0</v>
      </c>
    </row>
    <row r="27" spans="1:9" ht="12.75">
      <c r="A27" s="246"/>
      <c r="B27" s="246" t="s">
        <v>11</v>
      </c>
      <c r="C27" s="258">
        <f aca="true" t="shared" si="7" ref="C27:I27">SUM(C25:C26)</f>
        <v>1617229.88</v>
      </c>
      <c r="D27" s="258">
        <f t="shared" si="7"/>
        <v>1017908.2000000001</v>
      </c>
      <c r="E27" s="258">
        <f t="shared" si="7"/>
        <v>599321.68</v>
      </c>
      <c r="F27" s="258">
        <f t="shared" si="7"/>
        <v>1617433.19</v>
      </c>
      <c r="G27" s="258">
        <f t="shared" si="7"/>
        <v>1062019.6900000002</v>
      </c>
      <c r="H27" s="258">
        <f t="shared" si="7"/>
        <v>555413.5</v>
      </c>
      <c r="I27" s="259">
        <f t="shared" si="7"/>
        <v>203.30999999999858</v>
      </c>
    </row>
    <row r="28" spans="1:9" ht="12.75">
      <c r="A28" s="241" t="s">
        <v>40</v>
      </c>
      <c r="B28" s="260" t="s">
        <v>42</v>
      </c>
      <c r="C28" s="251">
        <v>0</v>
      </c>
      <c r="D28" s="251">
        <v>0</v>
      </c>
      <c r="E28" s="251">
        <v>0</v>
      </c>
      <c r="F28" s="251">
        <v>0</v>
      </c>
      <c r="G28" s="251">
        <v>0</v>
      </c>
      <c r="H28" s="261">
        <f>F28-G28</f>
        <v>0</v>
      </c>
      <c r="I28" s="261">
        <f>H28-E28</f>
        <v>0</v>
      </c>
    </row>
    <row r="29" spans="1:9" ht="12.75">
      <c r="A29" s="262"/>
      <c r="B29" s="274" t="s">
        <v>41</v>
      </c>
      <c r="C29" s="263">
        <f aca="true" t="shared" si="8" ref="C29:I29">C27+C28</f>
        <v>1617229.88</v>
      </c>
      <c r="D29" s="263">
        <f t="shared" si="8"/>
        <v>1017908.2000000001</v>
      </c>
      <c r="E29" s="263">
        <f t="shared" si="8"/>
        <v>599321.68</v>
      </c>
      <c r="F29" s="263">
        <f t="shared" si="8"/>
        <v>1617433.19</v>
      </c>
      <c r="G29" s="263">
        <f t="shared" si="8"/>
        <v>1062019.6900000002</v>
      </c>
      <c r="H29" s="263">
        <f t="shared" si="8"/>
        <v>555413.5</v>
      </c>
      <c r="I29" s="263">
        <f t="shared" si="8"/>
        <v>203.30999999999858</v>
      </c>
    </row>
    <row r="30" spans="1:9" ht="12.75">
      <c r="A30" s="30"/>
      <c r="B30" s="30"/>
      <c r="C30" s="30"/>
      <c r="D30" s="30"/>
      <c r="E30" s="30"/>
      <c r="F30" s="31"/>
      <c r="G30" s="31"/>
      <c r="H30" s="31"/>
      <c r="I30" s="31"/>
    </row>
    <row r="31" spans="1:9" ht="12.75">
      <c r="A31" s="30"/>
      <c r="B31" s="30"/>
      <c r="C31" s="30"/>
      <c r="D31" s="30"/>
      <c r="E31" s="30"/>
      <c r="F31" s="31"/>
      <c r="G31" s="31"/>
      <c r="H31" s="31"/>
      <c r="I31" s="31"/>
    </row>
    <row r="32" spans="1:9" ht="12.75">
      <c r="A32" s="30"/>
      <c r="B32" s="30"/>
      <c r="C32" s="30"/>
      <c r="D32" s="30"/>
      <c r="E32" s="30"/>
      <c r="F32" s="31"/>
      <c r="G32" s="31"/>
      <c r="H32" s="31"/>
      <c r="I32" s="31"/>
    </row>
    <row r="33" spans="1:9" ht="12.75">
      <c r="A33" s="30"/>
      <c r="B33" s="30"/>
      <c r="C33" s="30"/>
      <c r="D33" s="30"/>
      <c r="E33" s="30"/>
      <c r="F33" s="31"/>
      <c r="G33" s="31"/>
      <c r="H33" s="31"/>
      <c r="I33" s="31"/>
    </row>
    <row r="34" spans="1:9" ht="15.75" customHeight="1">
      <c r="A34" s="2"/>
      <c r="H34" s="605" t="s">
        <v>271</v>
      </c>
      <c r="I34" s="605"/>
    </row>
    <row r="35" spans="1:9" ht="30" customHeight="1">
      <c r="A35" s="560" t="s">
        <v>340</v>
      </c>
      <c r="B35" s="560"/>
      <c r="C35" s="560"/>
      <c r="D35" s="560"/>
      <c r="E35" s="560"/>
      <c r="F35" s="560"/>
      <c r="G35" s="560"/>
      <c r="H35" s="560"/>
      <c r="I35" s="560"/>
    </row>
    <row r="36" spans="1:9" ht="12.75">
      <c r="A36" s="30"/>
      <c r="B36" s="30"/>
      <c r="C36" s="30"/>
      <c r="D36" s="30"/>
      <c r="E36" s="30"/>
      <c r="F36" s="31"/>
      <c r="G36" s="31"/>
      <c r="H36" s="31"/>
      <c r="I36" s="31"/>
    </row>
    <row r="37" spans="1:9" ht="42">
      <c r="A37" s="435" t="s">
        <v>0</v>
      </c>
      <c r="B37" s="436" t="s">
        <v>1</v>
      </c>
      <c r="C37" s="516" t="s">
        <v>260</v>
      </c>
      <c r="D37" s="516" t="s">
        <v>261</v>
      </c>
      <c r="E37" s="448" t="s">
        <v>259</v>
      </c>
      <c r="F37" s="440" t="s">
        <v>285</v>
      </c>
      <c r="G37" s="440" t="s">
        <v>286</v>
      </c>
      <c r="H37" s="448" t="s">
        <v>287</v>
      </c>
      <c r="I37" s="440" t="s">
        <v>288</v>
      </c>
    </row>
    <row r="38" spans="1:9" ht="12.75">
      <c r="A38" s="442">
        <v>491</v>
      </c>
      <c r="B38" s="455" t="s">
        <v>6</v>
      </c>
      <c r="C38" s="444">
        <v>20412.55</v>
      </c>
      <c r="D38" s="445">
        <v>12123.03</v>
      </c>
      <c r="E38" s="446">
        <f>C38-D38</f>
        <v>8289.519999999999</v>
      </c>
      <c r="F38" s="444">
        <v>20412.55</v>
      </c>
      <c r="G38" s="445">
        <v>15948.87</v>
      </c>
      <c r="H38" s="444">
        <f>F38-G38</f>
        <v>4463.6799999999985</v>
      </c>
      <c r="I38" s="447">
        <f>F38-C38</f>
        <v>0</v>
      </c>
    </row>
    <row r="39" spans="1:9" ht="12.75">
      <c r="A39" s="228"/>
      <c r="B39" s="229" t="s">
        <v>9</v>
      </c>
      <c r="C39" s="265">
        <f aca="true" t="shared" si="9" ref="C39:I39">SUM(C38:C38)</f>
        <v>20412.55</v>
      </c>
      <c r="D39" s="265">
        <f t="shared" si="9"/>
        <v>12123.03</v>
      </c>
      <c r="E39" s="265">
        <f t="shared" si="9"/>
        <v>8289.519999999999</v>
      </c>
      <c r="F39" s="239">
        <f t="shared" si="9"/>
        <v>20412.55</v>
      </c>
      <c r="G39" s="239">
        <f t="shared" si="9"/>
        <v>15948.87</v>
      </c>
      <c r="H39" s="239">
        <f t="shared" si="9"/>
        <v>4463.6799999999985</v>
      </c>
      <c r="I39" s="240">
        <f t="shared" si="9"/>
        <v>0</v>
      </c>
    </row>
    <row r="40" spans="1:9" ht="12.75">
      <c r="A40" s="237" t="s">
        <v>33</v>
      </c>
      <c r="B40" s="234" t="s">
        <v>10</v>
      </c>
      <c r="C40" s="178">
        <v>0</v>
      </c>
      <c r="D40" s="178">
        <v>0</v>
      </c>
      <c r="E40" s="178">
        <f>C40-D40</f>
        <v>0</v>
      </c>
      <c r="F40" s="178">
        <v>0</v>
      </c>
      <c r="G40" s="178">
        <v>0</v>
      </c>
      <c r="H40" s="178">
        <f>F40-G40</f>
        <v>0</v>
      </c>
      <c r="I40" s="238">
        <f>F40-C40</f>
        <v>0</v>
      </c>
    </row>
    <row r="41" spans="1:9" ht="12.75">
      <c r="A41" s="228"/>
      <c r="B41" s="228" t="s">
        <v>11</v>
      </c>
      <c r="C41" s="239">
        <f aca="true" t="shared" si="10" ref="C41:H41">SUM(C39:C40)</f>
        <v>20412.55</v>
      </c>
      <c r="D41" s="239">
        <f t="shared" si="10"/>
        <v>12123.03</v>
      </c>
      <c r="E41" s="239">
        <f t="shared" si="10"/>
        <v>8289.519999999999</v>
      </c>
      <c r="F41" s="239">
        <f t="shared" si="10"/>
        <v>20412.55</v>
      </c>
      <c r="G41" s="239">
        <f t="shared" si="10"/>
        <v>15948.87</v>
      </c>
      <c r="H41" s="239">
        <f t="shared" si="10"/>
        <v>4463.6799999999985</v>
      </c>
      <c r="I41" s="240">
        <f>SUM(I39:I40)</f>
        <v>0</v>
      </c>
    </row>
    <row r="42" spans="1:9" ht="12.75">
      <c r="A42" s="266" t="s">
        <v>40</v>
      </c>
      <c r="B42" s="267" t="s">
        <v>42</v>
      </c>
      <c r="C42" s="175">
        <v>0</v>
      </c>
      <c r="D42" s="175">
        <v>0</v>
      </c>
      <c r="E42" s="175">
        <v>0</v>
      </c>
      <c r="F42" s="175">
        <v>0</v>
      </c>
      <c r="G42" s="175">
        <v>0</v>
      </c>
      <c r="H42" s="243">
        <v>0</v>
      </c>
      <c r="I42" s="243">
        <v>0</v>
      </c>
    </row>
    <row r="43" spans="1:9" ht="12.75">
      <c r="A43" s="268"/>
      <c r="B43" s="271" t="s">
        <v>41</v>
      </c>
      <c r="C43" s="269">
        <f aca="true" t="shared" si="11" ref="C43:I43">C41+C42</f>
        <v>20412.55</v>
      </c>
      <c r="D43" s="269">
        <f t="shared" si="11"/>
        <v>12123.03</v>
      </c>
      <c r="E43" s="269">
        <f t="shared" si="11"/>
        <v>8289.519999999999</v>
      </c>
      <c r="F43" s="269">
        <f>F41</f>
        <v>20412.55</v>
      </c>
      <c r="G43" s="269">
        <f t="shared" si="11"/>
        <v>15948.87</v>
      </c>
      <c r="H43" s="269">
        <f t="shared" si="11"/>
        <v>4463.6799999999985</v>
      </c>
      <c r="I43" s="269">
        <f t="shared" si="11"/>
        <v>0</v>
      </c>
    </row>
    <row r="44" spans="1:9" ht="15" customHeight="1">
      <c r="A44" s="30"/>
      <c r="B44" s="30"/>
      <c r="C44" s="30"/>
      <c r="D44" s="30"/>
      <c r="E44" s="30"/>
      <c r="F44" s="31"/>
      <c r="G44" s="31"/>
      <c r="H44" s="31"/>
      <c r="I44" s="31"/>
    </row>
    <row r="45" spans="1:9" ht="30" customHeight="1">
      <c r="A45" s="635" t="s">
        <v>319</v>
      </c>
      <c r="B45" s="644"/>
      <c r="C45" s="644"/>
      <c r="D45" s="644"/>
      <c r="E45" s="644"/>
      <c r="F45" s="644"/>
      <c r="G45" s="644"/>
      <c r="H45" s="644"/>
      <c r="I45" s="644"/>
    </row>
    <row r="46" spans="1:9" ht="16.5" customHeight="1">
      <c r="A46" s="30"/>
      <c r="B46" s="30"/>
      <c r="C46" s="30"/>
      <c r="D46" s="30"/>
      <c r="E46" s="30"/>
      <c r="F46" s="31"/>
      <c r="G46" s="31"/>
      <c r="H46" s="31"/>
      <c r="I46" s="31"/>
    </row>
    <row r="47" spans="1:9" ht="42">
      <c r="A47" s="435" t="s">
        <v>0</v>
      </c>
      <c r="B47" s="436" t="s">
        <v>1</v>
      </c>
      <c r="C47" s="512" t="s">
        <v>260</v>
      </c>
      <c r="D47" s="512" t="s">
        <v>261</v>
      </c>
      <c r="E47" s="448" t="s">
        <v>259</v>
      </c>
      <c r="F47" s="440" t="s">
        <v>285</v>
      </c>
      <c r="G47" s="440" t="s">
        <v>286</v>
      </c>
      <c r="H47" s="448" t="s">
        <v>287</v>
      </c>
      <c r="I47" s="440" t="s">
        <v>288</v>
      </c>
    </row>
    <row r="48" spans="1:9" ht="12.75">
      <c r="A48" s="442">
        <v>109</v>
      </c>
      <c r="B48" s="443" t="s">
        <v>3</v>
      </c>
      <c r="C48" s="444">
        <v>1691234.93</v>
      </c>
      <c r="D48" s="445">
        <v>803345.73</v>
      </c>
      <c r="E48" s="446">
        <f>C48-D48</f>
        <v>887889.2</v>
      </c>
      <c r="F48" s="444">
        <v>1691234.93</v>
      </c>
      <c r="G48" s="445">
        <v>845626.6</v>
      </c>
      <c r="H48" s="444">
        <v>845626.6</v>
      </c>
      <c r="I48" s="447">
        <f>F48-C48</f>
        <v>0</v>
      </c>
    </row>
    <row r="49" spans="1:9" ht="12.75">
      <c r="A49" s="230">
        <v>211</v>
      </c>
      <c r="B49" s="231" t="s">
        <v>34</v>
      </c>
      <c r="C49" s="174">
        <v>89875.31</v>
      </c>
      <c r="D49" s="175">
        <v>71451.23</v>
      </c>
      <c r="E49" s="264">
        <f>C49-D49</f>
        <v>18424.08</v>
      </c>
      <c r="F49" s="174">
        <v>89875.31</v>
      </c>
      <c r="G49" s="175">
        <v>73698.11</v>
      </c>
      <c r="H49" s="174">
        <f>F49-G49</f>
        <v>16177.199999999997</v>
      </c>
      <c r="I49" s="233">
        <f>F49-C49</f>
        <v>0</v>
      </c>
    </row>
    <row r="50" spans="1:9" ht="12.75">
      <c r="A50" s="230">
        <v>743</v>
      </c>
      <c r="B50" s="231" t="s">
        <v>7</v>
      </c>
      <c r="C50" s="174">
        <v>515918.52</v>
      </c>
      <c r="D50" s="175">
        <v>515918.52</v>
      </c>
      <c r="E50" s="264">
        <f>C50-D50</f>
        <v>0</v>
      </c>
      <c r="F50" s="174">
        <v>515918.52</v>
      </c>
      <c r="G50" s="175">
        <v>515918.52</v>
      </c>
      <c r="H50" s="174">
        <f>F50-G50</f>
        <v>0</v>
      </c>
      <c r="I50" s="233">
        <f>F50-C50</f>
        <v>0</v>
      </c>
    </row>
    <row r="51" spans="1:9" ht="12.75">
      <c r="A51" s="230">
        <v>808</v>
      </c>
      <c r="B51" s="231" t="s">
        <v>38</v>
      </c>
      <c r="C51" s="174">
        <v>78742.55</v>
      </c>
      <c r="D51" s="175">
        <v>73423.53</v>
      </c>
      <c r="E51" s="264">
        <f>C51-D51</f>
        <v>5319.020000000004</v>
      </c>
      <c r="F51" s="174">
        <v>78742.55</v>
      </c>
      <c r="G51" s="175">
        <v>78742.55</v>
      </c>
      <c r="H51" s="174">
        <f>F51-G51</f>
        <v>0</v>
      </c>
      <c r="I51" s="233">
        <f>F51-C51</f>
        <v>0</v>
      </c>
    </row>
    <row r="52" spans="1:9" ht="12.75">
      <c r="A52" s="253"/>
      <c r="B52" s="254" t="s">
        <v>9</v>
      </c>
      <c r="C52" s="270">
        <f aca="true" t="shared" si="12" ref="C52:I52">SUM(C48:C51)</f>
        <v>2375771.3099999996</v>
      </c>
      <c r="D52" s="270">
        <f t="shared" si="12"/>
        <v>1464139.01</v>
      </c>
      <c r="E52" s="270">
        <f t="shared" si="12"/>
        <v>911632.2999999999</v>
      </c>
      <c r="F52" s="256">
        <f t="shared" si="12"/>
        <v>2375771.3099999996</v>
      </c>
      <c r="G52" s="256">
        <f t="shared" si="12"/>
        <v>1513985.78</v>
      </c>
      <c r="H52" s="256">
        <f t="shared" si="12"/>
        <v>861803.7999999999</v>
      </c>
      <c r="I52" s="245">
        <f t="shared" si="12"/>
        <v>0</v>
      </c>
    </row>
    <row r="53" spans="1:9" ht="12.75">
      <c r="A53" s="237" t="s">
        <v>33</v>
      </c>
      <c r="B53" s="234" t="s">
        <v>10</v>
      </c>
      <c r="C53" s="178">
        <v>0</v>
      </c>
      <c r="D53" s="178">
        <v>0</v>
      </c>
      <c r="E53" s="178">
        <v>0</v>
      </c>
      <c r="F53" s="178">
        <v>0</v>
      </c>
      <c r="G53" s="178">
        <v>0</v>
      </c>
      <c r="H53" s="178">
        <f>F53-G53</f>
        <v>0</v>
      </c>
      <c r="I53" s="238">
        <f>F53-C53</f>
        <v>0</v>
      </c>
    </row>
    <row r="54" spans="1:9" ht="12.75">
      <c r="A54" s="253"/>
      <c r="B54" s="253" t="s">
        <v>11</v>
      </c>
      <c r="C54" s="256">
        <f aca="true" t="shared" si="13" ref="C54:H54">SUM(C52:C53)</f>
        <v>2375771.3099999996</v>
      </c>
      <c r="D54" s="256">
        <f t="shared" si="13"/>
        <v>1464139.01</v>
      </c>
      <c r="E54" s="256">
        <f t="shared" si="13"/>
        <v>911632.2999999999</v>
      </c>
      <c r="F54" s="256">
        <f t="shared" si="13"/>
        <v>2375771.3099999996</v>
      </c>
      <c r="G54" s="256">
        <f t="shared" si="13"/>
        <v>1513985.78</v>
      </c>
      <c r="H54" s="256">
        <f t="shared" si="13"/>
        <v>861803.7999999999</v>
      </c>
      <c r="I54" s="245">
        <f>SUM(I52:I53)</f>
        <v>0</v>
      </c>
    </row>
    <row r="55" spans="1:9" ht="12.75">
      <c r="A55" s="266" t="s">
        <v>40</v>
      </c>
      <c r="B55" s="267" t="s">
        <v>42</v>
      </c>
      <c r="C55" s="175">
        <v>0</v>
      </c>
      <c r="D55" s="175">
        <v>0</v>
      </c>
      <c r="E55" s="175">
        <v>0</v>
      </c>
      <c r="F55" s="175">
        <v>0</v>
      </c>
      <c r="G55" s="175">
        <v>0</v>
      </c>
      <c r="H55" s="243">
        <f>F55-G55</f>
        <v>0</v>
      </c>
      <c r="I55" s="243">
        <f>H55-E55</f>
        <v>0</v>
      </c>
    </row>
    <row r="56" spans="1:9" ht="12.75">
      <c r="A56" s="268"/>
      <c r="B56" s="271" t="s">
        <v>41</v>
      </c>
      <c r="C56" s="269">
        <f aca="true" t="shared" si="14" ref="C56:I56">C54+C55</f>
        <v>2375771.3099999996</v>
      </c>
      <c r="D56" s="269">
        <f t="shared" si="14"/>
        <v>1464139.01</v>
      </c>
      <c r="E56" s="269">
        <f t="shared" si="14"/>
        <v>911632.2999999999</v>
      </c>
      <c r="F56" s="269">
        <f t="shared" si="14"/>
        <v>2375771.3099999996</v>
      </c>
      <c r="G56" s="269">
        <f t="shared" si="14"/>
        <v>1513985.78</v>
      </c>
      <c r="H56" s="269">
        <f t="shared" si="14"/>
        <v>861803.7999999999</v>
      </c>
      <c r="I56" s="269">
        <f t="shared" si="14"/>
        <v>0</v>
      </c>
    </row>
    <row r="57" spans="1:5" ht="12.75">
      <c r="A57" s="3"/>
      <c r="B57" s="3"/>
      <c r="C57" s="3"/>
      <c r="D57" s="3"/>
      <c r="E57" s="3"/>
    </row>
    <row r="58" spans="1:5" ht="12.75">
      <c r="A58" s="3"/>
      <c r="B58" s="3"/>
      <c r="C58" s="3"/>
      <c r="D58" s="3"/>
      <c r="E58" s="3"/>
    </row>
    <row r="59" spans="1:5" ht="12.75">
      <c r="A59" s="3"/>
      <c r="B59" s="3"/>
      <c r="C59" s="3"/>
      <c r="D59" s="3"/>
      <c r="E59" s="3"/>
    </row>
    <row r="60" spans="1:5" ht="12.75">
      <c r="A60" s="3"/>
      <c r="B60" s="3"/>
      <c r="C60" s="3"/>
      <c r="D60" s="3"/>
      <c r="E60" s="3"/>
    </row>
    <row r="61" spans="1:5" ht="12.75">
      <c r="A61" s="3"/>
      <c r="B61" s="3"/>
      <c r="C61" s="3"/>
      <c r="D61" s="3"/>
      <c r="E61" s="3"/>
    </row>
    <row r="62" spans="1:5" ht="12.75">
      <c r="A62" s="3"/>
      <c r="B62" s="3"/>
      <c r="C62" s="3"/>
      <c r="D62" s="3"/>
      <c r="E62" s="3"/>
    </row>
    <row r="63" spans="1:5" ht="12.75">
      <c r="A63" s="3"/>
      <c r="B63" s="3"/>
      <c r="C63" s="3"/>
      <c r="D63" s="3"/>
      <c r="E63" s="3"/>
    </row>
    <row r="64" spans="1:5" ht="12.75">
      <c r="A64" s="3"/>
      <c r="B64" s="3"/>
      <c r="C64" s="3"/>
      <c r="D64" s="3"/>
      <c r="E64" s="3"/>
    </row>
    <row r="65" spans="1:5" ht="12.75">
      <c r="A65" s="3"/>
      <c r="B65" s="3"/>
      <c r="C65" s="3"/>
      <c r="D65" s="3"/>
      <c r="E65" s="3"/>
    </row>
    <row r="66" spans="1:5" ht="12.75">
      <c r="A66" s="3"/>
      <c r="B66" s="3"/>
      <c r="C66" s="3"/>
      <c r="D66" s="3"/>
      <c r="E66" s="3"/>
    </row>
    <row r="67" spans="1:5" ht="12.75">
      <c r="A67" s="3"/>
      <c r="B67" s="3"/>
      <c r="C67" s="3"/>
      <c r="D67" s="3"/>
      <c r="E67" s="3"/>
    </row>
    <row r="68" spans="1:9" ht="15.75" customHeight="1">
      <c r="A68" s="2"/>
      <c r="H68" s="605" t="s">
        <v>272</v>
      </c>
      <c r="I68" s="605"/>
    </row>
    <row r="69" spans="1:9" ht="30" customHeight="1">
      <c r="A69" s="560" t="s">
        <v>344</v>
      </c>
      <c r="B69" s="560"/>
      <c r="C69" s="560"/>
      <c r="D69" s="560"/>
      <c r="E69" s="560"/>
      <c r="F69" s="560"/>
      <c r="G69" s="560"/>
      <c r="H69" s="560"/>
      <c r="I69" s="560"/>
    </row>
    <row r="70" spans="1:5" ht="12.75">
      <c r="A70" s="3"/>
      <c r="B70" s="3"/>
      <c r="C70" s="3"/>
      <c r="D70" s="3"/>
      <c r="E70" s="3"/>
    </row>
    <row r="71" spans="1:9" ht="42">
      <c r="A71" s="435" t="s">
        <v>0</v>
      </c>
      <c r="B71" s="436" t="s">
        <v>1</v>
      </c>
      <c r="C71" s="516" t="s">
        <v>260</v>
      </c>
      <c r="D71" s="516" t="s">
        <v>261</v>
      </c>
      <c r="E71" s="448" t="s">
        <v>259</v>
      </c>
      <c r="F71" s="440" t="s">
        <v>285</v>
      </c>
      <c r="G71" s="440" t="s">
        <v>286</v>
      </c>
      <c r="H71" s="448" t="s">
        <v>287</v>
      </c>
      <c r="I71" s="440" t="s">
        <v>288</v>
      </c>
    </row>
    <row r="72" spans="1:9" ht="12.75">
      <c r="A72" s="442">
        <v>101</v>
      </c>
      <c r="B72" s="443" t="s">
        <v>60</v>
      </c>
      <c r="C72" s="444">
        <v>520097.09</v>
      </c>
      <c r="D72" s="53">
        <v>214290.08</v>
      </c>
      <c r="E72" s="444">
        <f>C72-D72</f>
        <v>305807.01</v>
      </c>
      <c r="F72" s="444">
        <v>520097.09</v>
      </c>
      <c r="G72" s="53">
        <v>227292.51</v>
      </c>
      <c r="H72" s="444">
        <f>F72-G72</f>
        <v>292804.58</v>
      </c>
      <c r="I72" s="447">
        <f>F72-C72</f>
        <v>0</v>
      </c>
    </row>
    <row r="73" spans="1:9" ht="12.75">
      <c r="A73" s="230">
        <v>102</v>
      </c>
      <c r="B73" s="231" t="s">
        <v>61</v>
      </c>
      <c r="C73" s="174">
        <v>5221.21</v>
      </c>
      <c r="D73" s="53">
        <v>1011.63</v>
      </c>
      <c r="E73" s="174">
        <f aca="true" t="shared" si="15" ref="E73:E92">C73-D73</f>
        <v>4209.58</v>
      </c>
      <c r="F73" s="174">
        <v>5221.21</v>
      </c>
      <c r="G73" s="53">
        <v>1142.196</v>
      </c>
      <c r="H73" s="174">
        <f aca="true" t="shared" si="16" ref="H73:H92">F73-G73</f>
        <v>4079.014</v>
      </c>
      <c r="I73" s="233">
        <f aca="true" t="shared" si="17" ref="I73:I92">F73-C73</f>
        <v>0</v>
      </c>
    </row>
    <row r="74" spans="1:9" ht="12.75">
      <c r="A74" s="230">
        <v>109</v>
      </c>
      <c r="B74" s="231" t="s">
        <v>3</v>
      </c>
      <c r="C74" s="174">
        <v>185978.74</v>
      </c>
      <c r="D74" s="53">
        <v>114897.92</v>
      </c>
      <c r="E74" s="174">
        <f t="shared" si="15"/>
        <v>71080.81999999999</v>
      </c>
      <c r="F74" s="174">
        <v>185978.74</v>
      </c>
      <c r="G74" s="53">
        <v>119352.12</v>
      </c>
      <c r="H74" s="174">
        <f t="shared" si="16"/>
        <v>66626.62</v>
      </c>
      <c r="I74" s="233">
        <f t="shared" si="17"/>
        <v>0</v>
      </c>
    </row>
    <row r="75" spans="1:9" ht="21">
      <c r="A75" s="230">
        <v>210</v>
      </c>
      <c r="B75" s="231" t="s">
        <v>62</v>
      </c>
      <c r="C75" s="174">
        <v>303672.02</v>
      </c>
      <c r="D75" s="53">
        <v>299646.72</v>
      </c>
      <c r="E75" s="174">
        <f t="shared" si="15"/>
        <v>4025.3000000000466</v>
      </c>
      <c r="F75" s="174">
        <v>303672.02</v>
      </c>
      <c r="G75" s="53">
        <v>303629.33</v>
      </c>
      <c r="H75" s="174">
        <f t="shared" si="16"/>
        <v>42.69000000000233</v>
      </c>
      <c r="I75" s="233">
        <f t="shared" si="17"/>
        <v>0</v>
      </c>
    </row>
    <row r="76" spans="1:9" ht="12.75">
      <c r="A76" s="230">
        <v>211</v>
      </c>
      <c r="B76" s="231" t="s">
        <v>34</v>
      </c>
      <c r="C76" s="174">
        <v>5651242.43</v>
      </c>
      <c r="D76" s="53">
        <v>4791618.41</v>
      </c>
      <c r="E76" s="174">
        <f t="shared" si="15"/>
        <v>859624.0199999996</v>
      </c>
      <c r="F76" s="174">
        <v>5651242.43</v>
      </c>
      <c r="G76" s="53">
        <v>5001245.67</v>
      </c>
      <c r="H76" s="174">
        <f t="shared" si="16"/>
        <v>649996.7599999998</v>
      </c>
      <c r="I76" s="233">
        <f t="shared" si="17"/>
        <v>0</v>
      </c>
    </row>
    <row r="77" spans="1:9" ht="12.75">
      <c r="A77" s="230">
        <v>220</v>
      </c>
      <c r="B77" s="231" t="s">
        <v>36</v>
      </c>
      <c r="C77" s="174">
        <v>75265.27</v>
      </c>
      <c r="D77" s="53">
        <v>69619.93</v>
      </c>
      <c r="E77" s="174">
        <f t="shared" si="15"/>
        <v>5645.340000000011</v>
      </c>
      <c r="F77" s="174">
        <v>75265.27</v>
      </c>
      <c r="G77" s="53">
        <v>73006.87</v>
      </c>
      <c r="H77" s="174">
        <f t="shared" si="16"/>
        <v>2258.4000000000087</v>
      </c>
      <c r="I77" s="233">
        <f t="shared" si="17"/>
        <v>0</v>
      </c>
    </row>
    <row r="78" spans="1:9" ht="12.75">
      <c r="A78" s="230">
        <v>291</v>
      </c>
      <c r="B78" s="231" t="s">
        <v>80</v>
      </c>
      <c r="C78" s="174">
        <v>26042.49</v>
      </c>
      <c r="D78" s="53">
        <v>19025.33</v>
      </c>
      <c r="E78" s="174">
        <f t="shared" si="15"/>
        <v>7017.16</v>
      </c>
      <c r="F78" s="174">
        <v>26042.49</v>
      </c>
      <c r="G78" s="53">
        <v>0</v>
      </c>
      <c r="H78" s="174">
        <f t="shared" si="16"/>
        <v>26042.49</v>
      </c>
      <c r="I78" s="233">
        <f t="shared" si="17"/>
        <v>0</v>
      </c>
    </row>
    <row r="79" spans="1:9" ht="12.75">
      <c r="A79" s="230">
        <v>310</v>
      </c>
      <c r="B79" s="231" t="s">
        <v>64</v>
      </c>
      <c r="C79" s="174">
        <v>0</v>
      </c>
      <c r="D79" s="53">
        <v>0</v>
      </c>
      <c r="E79" s="174">
        <f t="shared" si="15"/>
        <v>0</v>
      </c>
      <c r="F79" s="174">
        <v>0</v>
      </c>
      <c r="G79" s="53">
        <v>19559.41</v>
      </c>
      <c r="H79" s="174">
        <f t="shared" si="16"/>
        <v>-19559.41</v>
      </c>
      <c r="I79" s="233">
        <f t="shared" si="17"/>
        <v>0</v>
      </c>
    </row>
    <row r="80" spans="1:9" ht="12.75">
      <c r="A80" s="230">
        <v>348</v>
      </c>
      <c r="B80" s="231" t="s">
        <v>81</v>
      </c>
      <c r="C80" s="174">
        <v>19884</v>
      </c>
      <c r="D80" s="53">
        <v>9620.76</v>
      </c>
      <c r="E80" s="174">
        <f t="shared" si="15"/>
        <v>10263.24</v>
      </c>
      <c r="F80" s="174">
        <v>19884</v>
      </c>
      <c r="G80" s="53">
        <v>11012.64</v>
      </c>
      <c r="H80" s="174">
        <f t="shared" si="16"/>
        <v>8871.36</v>
      </c>
      <c r="I80" s="233">
        <f t="shared" si="17"/>
        <v>0</v>
      </c>
    </row>
    <row r="81" spans="1:9" ht="12.75">
      <c r="A81" s="230">
        <v>487</v>
      </c>
      <c r="B81" s="234" t="s">
        <v>6</v>
      </c>
      <c r="C81" s="174">
        <v>60906.12</v>
      </c>
      <c r="D81" s="53">
        <v>41845.93</v>
      </c>
      <c r="E81" s="174">
        <f t="shared" si="15"/>
        <v>19060.190000000002</v>
      </c>
      <c r="F81" s="174">
        <v>69664.47</v>
      </c>
      <c r="G81" s="53">
        <v>58910.63</v>
      </c>
      <c r="H81" s="174">
        <f t="shared" si="16"/>
        <v>10753.840000000004</v>
      </c>
      <c r="I81" s="233">
        <f t="shared" si="17"/>
        <v>8758.349999999999</v>
      </c>
    </row>
    <row r="82" spans="1:9" ht="12.75">
      <c r="A82" s="230">
        <v>580</v>
      </c>
      <c r="B82" s="234" t="s">
        <v>66</v>
      </c>
      <c r="C82" s="174">
        <v>56603.28</v>
      </c>
      <c r="D82" s="53">
        <v>56603.28</v>
      </c>
      <c r="E82" s="174">
        <f t="shared" si="15"/>
        <v>0</v>
      </c>
      <c r="F82" s="174">
        <v>56603.28</v>
      </c>
      <c r="G82" s="53">
        <v>56603.28</v>
      </c>
      <c r="H82" s="174">
        <f t="shared" si="16"/>
        <v>0</v>
      </c>
      <c r="I82" s="233">
        <f t="shared" si="17"/>
        <v>0</v>
      </c>
    </row>
    <row r="83" spans="1:9" ht="12.75">
      <c r="A83" s="230">
        <v>582</v>
      </c>
      <c r="B83" s="234" t="s">
        <v>67</v>
      </c>
      <c r="C83" s="174">
        <v>53820.07</v>
      </c>
      <c r="D83" s="53">
        <v>51832.57</v>
      </c>
      <c r="E83" s="174">
        <f t="shared" si="15"/>
        <v>1987.5</v>
      </c>
      <c r="F83" s="174">
        <v>49484</v>
      </c>
      <c r="G83" s="53">
        <v>48846.5</v>
      </c>
      <c r="H83" s="174">
        <f t="shared" si="16"/>
        <v>637.5</v>
      </c>
      <c r="I83" s="233">
        <f t="shared" si="17"/>
        <v>-4336.07</v>
      </c>
    </row>
    <row r="84" spans="1:9" ht="12.75">
      <c r="A84" s="230">
        <v>603</v>
      </c>
      <c r="B84" s="234" t="s">
        <v>82</v>
      </c>
      <c r="C84" s="174">
        <v>7200</v>
      </c>
      <c r="D84" s="53">
        <v>4440</v>
      </c>
      <c r="E84" s="174">
        <f t="shared" si="15"/>
        <v>2760</v>
      </c>
      <c r="F84" s="174">
        <v>7200</v>
      </c>
      <c r="G84" s="53">
        <v>5160</v>
      </c>
      <c r="H84" s="174">
        <f t="shared" si="16"/>
        <v>2040</v>
      </c>
      <c r="I84" s="233">
        <f t="shared" si="17"/>
        <v>0</v>
      </c>
    </row>
    <row r="85" spans="1:9" ht="12.75">
      <c r="A85" s="230">
        <v>643</v>
      </c>
      <c r="B85" s="234" t="s">
        <v>69</v>
      </c>
      <c r="C85" s="174">
        <v>7500</v>
      </c>
      <c r="D85" s="53">
        <v>5625</v>
      </c>
      <c r="E85" s="174">
        <f t="shared" si="15"/>
        <v>1875</v>
      </c>
      <c r="F85" s="174">
        <v>7500</v>
      </c>
      <c r="G85" s="53">
        <v>6375</v>
      </c>
      <c r="H85" s="174">
        <f t="shared" si="16"/>
        <v>1125</v>
      </c>
      <c r="I85" s="233">
        <f t="shared" si="17"/>
        <v>0</v>
      </c>
    </row>
    <row r="86" spans="1:9" ht="12.75">
      <c r="A86" s="230">
        <v>742</v>
      </c>
      <c r="B86" s="231" t="s">
        <v>70</v>
      </c>
      <c r="C86" s="174">
        <v>25700</v>
      </c>
      <c r="D86" s="53">
        <v>20560</v>
      </c>
      <c r="E86" s="174">
        <f t="shared" si="15"/>
        <v>5140</v>
      </c>
      <c r="F86" s="174">
        <v>42200</v>
      </c>
      <c r="G86" s="53">
        <v>27075</v>
      </c>
      <c r="H86" s="174">
        <f t="shared" si="16"/>
        <v>15125</v>
      </c>
      <c r="I86" s="233">
        <f t="shared" si="17"/>
        <v>16500</v>
      </c>
    </row>
    <row r="87" spans="1:9" ht="12.75" hidden="1">
      <c r="A87" s="230">
        <v>743</v>
      </c>
      <c r="B87" s="231" t="s">
        <v>7</v>
      </c>
      <c r="C87" s="174">
        <v>0</v>
      </c>
      <c r="D87" s="53">
        <v>0</v>
      </c>
      <c r="E87" s="174">
        <f t="shared" si="15"/>
        <v>0</v>
      </c>
      <c r="F87" s="174">
        <v>0</v>
      </c>
      <c r="G87" s="53">
        <v>0</v>
      </c>
      <c r="H87" s="174">
        <f t="shared" si="16"/>
        <v>0</v>
      </c>
      <c r="I87" s="233">
        <f t="shared" si="17"/>
        <v>0</v>
      </c>
    </row>
    <row r="88" spans="1:9" ht="12.75">
      <c r="A88" s="230">
        <v>746</v>
      </c>
      <c r="B88" s="231" t="s">
        <v>71</v>
      </c>
      <c r="C88" s="174">
        <v>157160.82</v>
      </c>
      <c r="D88" s="53">
        <v>122367.21</v>
      </c>
      <c r="E88" s="174">
        <f t="shared" si="15"/>
        <v>34793.61</v>
      </c>
      <c r="F88" s="174">
        <v>157160.82</v>
      </c>
      <c r="G88" s="53">
        <v>128283.28</v>
      </c>
      <c r="H88" s="174">
        <f>F88-G88</f>
        <v>28877.540000000008</v>
      </c>
      <c r="I88" s="233">
        <f t="shared" si="17"/>
        <v>0</v>
      </c>
    </row>
    <row r="89" spans="1:9" ht="12.75">
      <c r="A89" s="230">
        <v>747</v>
      </c>
      <c r="B89" s="231" t="s">
        <v>72</v>
      </c>
      <c r="C89" s="174">
        <v>44193.44</v>
      </c>
      <c r="D89" s="53">
        <v>44193.44</v>
      </c>
      <c r="E89" s="174">
        <f t="shared" si="15"/>
        <v>0</v>
      </c>
      <c r="F89" s="174">
        <v>44193.44</v>
      </c>
      <c r="G89" s="53">
        <v>44193.44</v>
      </c>
      <c r="H89" s="174">
        <f t="shared" si="16"/>
        <v>0</v>
      </c>
      <c r="I89" s="233">
        <f t="shared" si="17"/>
        <v>0</v>
      </c>
    </row>
    <row r="90" spans="1:9" ht="12.75">
      <c r="A90" s="230">
        <v>748</v>
      </c>
      <c r="B90" s="231" t="s">
        <v>73</v>
      </c>
      <c r="C90" s="174">
        <v>12786.95</v>
      </c>
      <c r="D90" s="53">
        <v>12786.95</v>
      </c>
      <c r="E90" s="174">
        <f t="shared" si="15"/>
        <v>0</v>
      </c>
      <c r="F90" s="174">
        <v>12786.95</v>
      </c>
      <c r="G90" s="53">
        <v>12786.95</v>
      </c>
      <c r="H90" s="174">
        <f t="shared" si="16"/>
        <v>0</v>
      </c>
      <c r="I90" s="233">
        <f t="shared" si="17"/>
        <v>0</v>
      </c>
    </row>
    <row r="91" spans="1:9" ht="12.75">
      <c r="A91" s="230">
        <v>790</v>
      </c>
      <c r="B91" s="231" t="s">
        <v>74</v>
      </c>
      <c r="C91" s="174">
        <v>97503.75</v>
      </c>
      <c r="D91" s="53">
        <v>88316.74</v>
      </c>
      <c r="E91" s="174">
        <f t="shared" si="15"/>
        <v>9187.009999999995</v>
      </c>
      <c r="F91" s="174">
        <v>97503.75</v>
      </c>
      <c r="G91" s="53">
        <v>97503.75</v>
      </c>
      <c r="H91" s="174">
        <f t="shared" si="16"/>
        <v>0</v>
      </c>
      <c r="I91" s="233">
        <f t="shared" si="17"/>
        <v>0</v>
      </c>
    </row>
    <row r="92" spans="1:9" ht="12.75">
      <c r="A92" s="230">
        <v>809</v>
      </c>
      <c r="B92" s="231" t="s">
        <v>38</v>
      </c>
      <c r="C92" s="174">
        <v>926352.1</v>
      </c>
      <c r="D92" s="53">
        <v>802367.43</v>
      </c>
      <c r="E92" s="174">
        <f t="shared" si="15"/>
        <v>123984.66999999993</v>
      </c>
      <c r="F92" s="174">
        <v>948840.9</v>
      </c>
      <c r="G92" s="53">
        <v>837189.42</v>
      </c>
      <c r="H92" s="174">
        <f t="shared" si="16"/>
        <v>111651.47999999998</v>
      </c>
      <c r="I92" s="233">
        <f t="shared" si="17"/>
        <v>22488.800000000047</v>
      </c>
    </row>
    <row r="93" spans="1:9" ht="12.75">
      <c r="A93" s="228"/>
      <c r="B93" s="229" t="s">
        <v>9</v>
      </c>
      <c r="C93" s="265">
        <f aca="true" t="shared" si="18" ref="C93:I93">SUM(C72:C92)</f>
        <v>8237129.780000001</v>
      </c>
      <c r="D93" s="265">
        <f t="shared" si="18"/>
        <v>6770669.33</v>
      </c>
      <c r="E93" s="265">
        <f t="shared" si="18"/>
        <v>1466460.4499999995</v>
      </c>
      <c r="F93" s="239">
        <f t="shared" si="18"/>
        <v>8280540.860000001</v>
      </c>
      <c r="G93" s="510">
        <f>SUM(G72:G92)</f>
        <v>7079167.996</v>
      </c>
      <c r="H93" s="239">
        <f t="shared" si="18"/>
        <v>1201372.8639999998</v>
      </c>
      <c r="I93" s="240">
        <f t="shared" si="18"/>
        <v>43411.080000000045</v>
      </c>
    </row>
    <row r="94" spans="1:9" ht="12.75">
      <c r="A94" s="237" t="s">
        <v>33</v>
      </c>
      <c r="B94" s="234" t="s">
        <v>10</v>
      </c>
      <c r="C94" s="178">
        <v>173967.82</v>
      </c>
      <c r="D94" s="178">
        <v>157631.55</v>
      </c>
      <c r="E94" s="178">
        <f>C94-D94</f>
        <v>16336.270000000019</v>
      </c>
      <c r="F94" s="178">
        <v>201995.32</v>
      </c>
      <c r="G94" s="53">
        <v>180716.9</v>
      </c>
      <c r="H94" s="178">
        <f>F94-G94</f>
        <v>21278.420000000013</v>
      </c>
      <c r="I94" s="238">
        <f>F94-C94</f>
        <v>28027.5</v>
      </c>
    </row>
    <row r="95" spans="1:9" ht="12.75">
      <c r="A95" s="228"/>
      <c r="B95" s="228" t="s">
        <v>11</v>
      </c>
      <c r="C95" s="239">
        <f aca="true" t="shared" si="19" ref="C95:H95">SUM(C93:C94)</f>
        <v>8411097.600000001</v>
      </c>
      <c r="D95" s="239">
        <f t="shared" si="19"/>
        <v>6928300.88</v>
      </c>
      <c r="E95" s="239">
        <f t="shared" si="19"/>
        <v>1482796.7199999995</v>
      </c>
      <c r="F95" s="239">
        <f t="shared" si="19"/>
        <v>8482536.180000002</v>
      </c>
      <c r="G95" s="239">
        <f t="shared" si="19"/>
        <v>7259884.896000001</v>
      </c>
      <c r="H95" s="239">
        <f t="shared" si="19"/>
        <v>1222651.2839999998</v>
      </c>
      <c r="I95" s="240">
        <f>SUM(I93:I94)</f>
        <v>71438.58000000005</v>
      </c>
    </row>
    <row r="96" spans="1:9" ht="12.75">
      <c r="A96" s="266" t="s">
        <v>40</v>
      </c>
      <c r="B96" s="267" t="s">
        <v>42</v>
      </c>
      <c r="C96" s="175">
        <v>0</v>
      </c>
      <c r="D96" s="175">
        <v>0</v>
      </c>
      <c r="E96" s="175">
        <v>0</v>
      </c>
      <c r="F96" s="175">
        <v>0</v>
      </c>
      <c r="G96" s="175">
        <v>0</v>
      </c>
      <c r="H96" s="243">
        <f>F96-G96</f>
        <v>0</v>
      </c>
      <c r="I96" s="243">
        <f>H96-E96</f>
        <v>0</v>
      </c>
    </row>
    <row r="97" spans="1:9" ht="12.75">
      <c r="A97" s="268"/>
      <c r="B97" s="271" t="s">
        <v>41</v>
      </c>
      <c r="C97" s="269">
        <f aca="true" t="shared" si="20" ref="C97:I97">C95+C96</f>
        <v>8411097.600000001</v>
      </c>
      <c r="D97" s="269">
        <f t="shared" si="20"/>
        <v>6928300.88</v>
      </c>
      <c r="E97" s="269">
        <f t="shared" si="20"/>
        <v>1482796.7199999995</v>
      </c>
      <c r="F97" s="269">
        <f t="shared" si="20"/>
        <v>8482536.180000002</v>
      </c>
      <c r="G97" s="269">
        <f t="shared" si="20"/>
        <v>7259884.896000001</v>
      </c>
      <c r="H97" s="269">
        <f t="shared" si="20"/>
        <v>1222651.2839999998</v>
      </c>
      <c r="I97" s="269">
        <f t="shared" si="20"/>
        <v>71438.58000000005</v>
      </c>
    </row>
    <row r="98" spans="1:5" ht="12.75">
      <c r="A98" s="3"/>
      <c r="B98" s="3"/>
      <c r="C98" s="3"/>
      <c r="D98" s="3"/>
      <c r="E98" s="3"/>
    </row>
    <row r="99" spans="1:5" ht="12.75">
      <c r="A99" s="3"/>
      <c r="B99" s="3"/>
      <c r="C99" s="3"/>
      <c r="D99" s="3"/>
      <c r="E99" s="3"/>
    </row>
    <row r="100" spans="1:5" ht="12.75">
      <c r="A100" s="3"/>
      <c r="B100" s="3"/>
      <c r="C100" s="3"/>
      <c r="D100" s="3"/>
      <c r="E100" s="3"/>
    </row>
    <row r="101" spans="1:5" ht="12.75">
      <c r="A101" s="3"/>
      <c r="B101" s="3"/>
      <c r="C101" s="3"/>
      <c r="D101" s="3"/>
      <c r="E101" s="3"/>
    </row>
    <row r="102" spans="1:5" ht="12.75">
      <c r="A102" s="3"/>
      <c r="B102" s="3"/>
      <c r="C102" s="3"/>
      <c r="D102" s="3"/>
      <c r="E102" s="3"/>
    </row>
    <row r="103" spans="1:5" ht="12.75">
      <c r="A103" s="3"/>
      <c r="B103" s="3"/>
      <c r="C103" s="3"/>
      <c r="D103" s="3"/>
      <c r="E103" s="3"/>
    </row>
    <row r="104" spans="1:5" ht="12.75">
      <c r="A104" s="3"/>
      <c r="B104" s="3"/>
      <c r="C104" s="3"/>
      <c r="D104" s="3"/>
      <c r="E104" s="3"/>
    </row>
    <row r="105" spans="1:9" ht="15.75" customHeight="1">
      <c r="A105" s="2"/>
      <c r="H105" s="605" t="s">
        <v>273</v>
      </c>
      <c r="I105" s="605"/>
    </row>
    <row r="106" spans="1:9" ht="30" customHeight="1">
      <c r="A106" s="560" t="s">
        <v>337</v>
      </c>
      <c r="B106" s="560"/>
      <c r="C106" s="560"/>
      <c r="D106" s="560"/>
      <c r="E106" s="560"/>
      <c r="F106" s="560"/>
      <c r="G106" s="560"/>
      <c r="H106" s="560"/>
      <c r="I106" s="560"/>
    </row>
    <row r="107" spans="1:5" ht="12.75">
      <c r="A107" s="3"/>
      <c r="B107" s="3"/>
      <c r="C107" s="3"/>
      <c r="D107" s="3"/>
      <c r="E107" s="3"/>
    </row>
    <row r="108" spans="1:9" ht="42">
      <c r="A108" s="435" t="s">
        <v>0</v>
      </c>
      <c r="B108" s="436" t="s">
        <v>1</v>
      </c>
      <c r="C108" s="512" t="s">
        <v>260</v>
      </c>
      <c r="D108" s="512" t="s">
        <v>261</v>
      </c>
      <c r="E108" s="448" t="s">
        <v>259</v>
      </c>
      <c r="F108" s="460" t="s">
        <v>285</v>
      </c>
      <c r="G108" s="460" t="s">
        <v>286</v>
      </c>
      <c r="H108" s="448" t="s">
        <v>287</v>
      </c>
      <c r="I108" s="457" t="s">
        <v>288</v>
      </c>
    </row>
    <row r="109" spans="1:9" ht="12.75">
      <c r="A109" s="442">
        <v>106</v>
      </c>
      <c r="B109" s="443" t="s">
        <v>35</v>
      </c>
      <c r="C109" s="444">
        <v>685496.93</v>
      </c>
      <c r="D109" s="445">
        <v>397717.2</v>
      </c>
      <c r="E109" s="446">
        <f>C109-D109</f>
        <v>287779.73000000004</v>
      </c>
      <c r="F109" s="444">
        <v>685496.93</v>
      </c>
      <c r="G109" s="445">
        <v>414854.62</v>
      </c>
      <c r="H109" s="444">
        <f>F109-G109</f>
        <v>270642.31000000006</v>
      </c>
      <c r="I109" s="447">
        <f>F109-C109</f>
        <v>0</v>
      </c>
    </row>
    <row r="110" spans="1:9" ht="12.75">
      <c r="A110" s="442">
        <v>310</v>
      </c>
      <c r="B110" s="443" t="s">
        <v>5</v>
      </c>
      <c r="C110" s="444">
        <v>21843.53</v>
      </c>
      <c r="D110" s="445">
        <v>12232.39</v>
      </c>
      <c r="E110" s="446">
        <v>12669.23</v>
      </c>
      <c r="F110" s="444">
        <v>21843.53</v>
      </c>
      <c r="G110" s="445">
        <v>13761.43</v>
      </c>
      <c r="H110" s="444">
        <v>9611.14</v>
      </c>
      <c r="I110" s="447">
        <f>F110-C110</f>
        <v>0</v>
      </c>
    </row>
    <row r="111" spans="1:9" ht="12.75">
      <c r="A111" s="442">
        <v>487</v>
      </c>
      <c r="B111" s="443" t="s">
        <v>6</v>
      </c>
      <c r="C111" s="444">
        <v>227269.96</v>
      </c>
      <c r="D111" s="445">
        <v>227269.96</v>
      </c>
      <c r="E111" s="446">
        <v>1014.75</v>
      </c>
      <c r="F111" s="444">
        <v>227269.96</v>
      </c>
      <c r="G111" s="445">
        <v>227269.96</v>
      </c>
      <c r="H111" s="444">
        <v>0</v>
      </c>
      <c r="I111" s="447">
        <f>F111-C111</f>
        <v>0</v>
      </c>
    </row>
    <row r="112" spans="1:9" ht="12.75">
      <c r="A112" s="230">
        <v>802</v>
      </c>
      <c r="B112" s="231" t="s">
        <v>37</v>
      </c>
      <c r="C112" s="174">
        <v>640244.75</v>
      </c>
      <c r="D112" s="175">
        <v>624482.66</v>
      </c>
      <c r="E112" s="264">
        <f>C112-D112</f>
        <v>15762.089999999967</v>
      </c>
      <c r="F112" s="174">
        <v>625930.11</v>
      </c>
      <c r="G112" s="175">
        <v>595731.9</v>
      </c>
      <c r="H112" s="174">
        <f>F112-G112</f>
        <v>30198.209999999963</v>
      </c>
      <c r="I112" s="447">
        <f>F112-C112</f>
        <v>-14314.640000000014</v>
      </c>
    </row>
    <row r="113" spans="1:9" ht="12.75">
      <c r="A113" s="230">
        <v>809</v>
      </c>
      <c r="B113" s="231" t="s">
        <v>257</v>
      </c>
      <c r="C113" s="174">
        <v>12432.02</v>
      </c>
      <c r="D113" s="175">
        <v>12432.02</v>
      </c>
      <c r="E113" s="264">
        <v>0</v>
      </c>
      <c r="F113" s="174">
        <v>12432.02</v>
      </c>
      <c r="G113" s="175">
        <v>12432.02</v>
      </c>
      <c r="H113" s="174">
        <v>0</v>
      </c>
      <c r="I113" s="447">
        <f>F113-C113</f>
        <v>0</v>
      </c>
    </row>
    <row r="114" spans="1:9" ht="12.75">
      <c r="A114" s="228"/>
      <c r="B114" s="229" t="s">
        <v>9</v>
      </c>
      <c r="C114" s="265">
        <f>SUM(C109:C113)</f>
        <v>1587287.19</v>
      </c>
      <c r="D114" s="265">
        <f>SUM(D109:D113)</f>
        <v>1274134.23</v>
      </c>
      <c r="E114" s="265">
        <f>SUM(E109:E112)</f>
        <v>317225.8</v>
      </c>
      <c r="F114" s="239">
        <f>SUM(F109:F113)</f>
        <v>1572972.55</v>
      </c>
      <c r="G114" s="239">
        <f>SUM(G109:G113)</f>
        <v>1264049.9300000002</v>
      </c>
      <c r="H114" s="239">
        <f>SUM(H109:H112)</f>
        <v>310451.66000000003</v>
      </c>
      <c r="I114" s="240">
        <f>SUM(I109:I112)</f>
        <v>-14314.640000000014</v>
      </c>
    </row>
    <row r="115" spans="1:9" ht="12.75">
      <c r="A115" s="237" t="s">
        <v>33</v>
      </c>
      <c r="B115" s="234" t="s">
        <v>10</v>
      </c>
      <c r="C115" s="178">
        <v>59098.25</v>
      </c>
      <c r="D115" s="178">
        <v>59098.25</v>
      </c>
      <c r="E115" s="178">
        <v>0</v>
      </c>
      <c r="F115" s="178">
        <v>59098.25</v>
      </c>
      <c r="G115" s="178">
        <v>59098.25</v>
      </c>
      <c r="H115" s="178">
        <f>F115-G115</f>
        <v>0</v>
      </c>
      <c r="I115" s="238">
        <f>F115-C115</f>
        <v>0</v>
      </c>
    </row>
    <row r="116" spans="1:9" ht="12.75">
      <c r="A116" s="228"/>
      <c r="B116" s="228" t="s">
        <v>11</v>
      </c>
      <c r="C116" s="239">
        <f aca="true" t="shared" si="21" ref="C116:H116">SUM(C114:C115)</f>
        <v>1646385.44</v>
      </c>
      <c r="D116" s="239">
        <f t="shared" si="21"/>
        <v>1333232.48</v>
      </c>
      <c r="E116" s="239">
        <f t="shared" si="21"/>
        <v>317225.8</v>
      </c>
      <c r="F116" s="239">
        <f t="shared" si="21"/>
        <v>1632070.8</v>
      </c>
      <c r="G116" s="239">
        <f t="shared" si="21"/>
        <v>1323148.1800000002</v>
      </c>
      <c r="H116" s="239">
        <f t="shared" si="21"/>
        <v>310451.66000000003</v>
      </c>
      <c r="I116" s="240">
        <f>SUM(I114:I115)</f>
        <v>-14314.640000000014</v>
      </c>
    </row>
    <row r="117" spans="1:9" ht="12.75">
      <c r="A117" s="266" t="s">
        <v>40</v>
      </c>
      <c r="B117" s="267" t="s">
        <v>42</v>
      </c>
      <c r="C117" s="175">
        <v>0</v>
      </c>
      <c r="D117" s="175">
        <v>0</v>
      </c>
      <c r="E117" s="175">
        <f>C117-D117</f>
        <v>0</v>
      </c>
      <c r="F117" s="175">
        <v>0</v>
      </c>
      <c r="G117" s="175">
        <v>0</v>
      </c>
      <c r="H117" s="243">
        <f>F117-G117</f>
        <v>0</v>
      </c>
      <c r="I117" s="243">
        <f>H117-E117</f>
        <v>0</v>
      </c>
    </row>
    <row r="118" spans="1:9" ht="12.75">
      <c r="A118" s="244"/>
      <c r="B118" s="273" t="s">
        <v>41</v>
      </c>
      <c r="C118" s="245">
        <f aca="true" t="shared" si="22" ref="C118:I118">C116+C117</f>
        <v>1646385.44</v>
      </c>
      <c r="D118" s="245">
        <f t="shared" si="22"/>
        <v>1333232.48</v>
      </c>
      <c r="E118" s="245">
        <f t="shared" si="22"/>
        <v>317225.8</v>
      </c>
      <c r="F118" s="245">
        <f t="shared" si="22"/>
        <v>1632070.8</v>
      </c>
      <c r="G118" s="245">
        <f t="shared" si="22"/>
        <v>1323148.1800000002</v>
      </c>
      <c r="H118" s="245">
        <f t="shared" si="22"/>
        <v>310451.66000000003</v>
      </c>
      <c r="I118" s="245">
        <f t="shared" si="22"/>
        <v>-14314.640000000014</v>
      </c>
    </row>
    <row r="119" spans="1:5" ht="15" customHeight="1">
      <c r="A119" s="3" t="s">
        <v>255</v>
      </c>
      <c r="B119" s="3"/>
      <c r="C119" s="3"/>
      <c r="D119" s="3"/>
      <c r="E119" s="3"/>
    </row>
    <row r="120" spans="1:9" ht="29.25" customHeight="1">
      <c r="A120" s="635" t="s">
        <v>338</v>
      </c>
      <c r="B120" s="647"/>
      <c r="C120" s="647"/>
      <c r="D120" s="647"/>
      <c r="E120" s="647"/>
      <c r="F120" s="647"/>
      <c r="G120" s="647"/>
      <c r="H120" s="647"/>
      <c r="I120" s="647"/>
    </row>
    <row r="121" spans="1:5" ht="12.75">
      <c r="A121" s="3"/>
      <c r="B121" s="3"/>
      <c r="C121" s="3"/>
      <c r="D121" s="3"/>
      <c r="E121" s="3"/>
    </row>
    <row r="122" spans="1:9" ht="42">
      <c r="A122" s="435" t="s">
        <v>0</v>
      </c>
      <c r="B122" s="436" t="s">
        <v>1</v>
      </c>
      <c r="C122" s="448" t="s">
        <v>251</v>
      </c>
      <c r="D122" s="512" t="s">
        <v>260</v>
      </c>
      <c r="E122" s="512" t="s">
        <v>261</v>
      </c>
      <c r="F122" s="460" t="s">
        <v>285</v>
      </c>
      <c r="G122" s="460" t="s">
        <v>286</v>
      </c>
      <c r="H122" s="448" t="s">
        <v>287</v>
      </c>
      <c r="I122" s="460" t="s">
        <v>288</v>
      </c>
    </row>
    <row r="123" spans="1:9" ht="12.75">
      <c r="A123" s="442">
        <v>105</v>
      </c>
      <c r="B123" s="443" t="s">
        <v>2</v>
      </c>
      <c r="C123" s="444">
        <v>52443.58</v>
      </c>
      <c r="D123" s="445">
        <v>17161.09</v>
      </c>
      <c r="E123" s="446">
        <f>C123-D123</f>
        <v>35282.490000000005</v>
      </c>
      <c r="F123" s="444">
        <v>52443.58</v>
      </c>
      <c r="G123" s="445">
        <v>18472.18</v>
      </c>
      <c r="H123" s="444">
        <f>F123-G123</f>
        <v>33971.4</v>
      </c>
      <c r="I123" s="447">
        <f>F123-C123</f>
        <v>0</v>
      </c>
    </row>
    <row r="124" spans="1:9" ht="12.75">
      <c r="A124" s="230">
        <v>487</v>
      </c>
      <c r="B124" s="234" t="s">
        <v>6</v>
      </c>
      <c r="C124" s="174">
        <v>7967.82</v>
      </c>
      <c r="D124" s="175">
        <v>7967.82</v>
      </c>
      <c r="E124" s="264">
        <f>C124-D124</f>
        <v>0</v>
      </c>
      <c r="F124" s="174">
        <v>4856.67</v>
      </c>
      <c r="G124" s="175">
        <v>4856.67</v>
      </c>
      <c r="H124" s="174">
        <f>F124-G124</f>
        <v>0</v>
      </c>
      <c r="I124" s="233">
        <f>F124-C124</f>
        <v>-3111.1499999999996</v>
      </c>
    </row>
    <row r="125" spans="1:9" ht="12.75">
      <c r="A125" s="228"/>
      <c r="B125" s="229" t="s">
        <v>9</v>
      </c>
      <c r="C125" s="265">
        <f aca="true" t="shared" si="23" ref="C125:I125">SUM(C123:C124)</f>
        <v>60411.4</v>
      </c>
      <c r="D125" s="265">
        <f t="shared" si="23"/>
        <v>25128.91</v>
      </c>
      <c r="E125" s="265">
        <f t="shared" si="23"/>
        <v>35282.490000000005</v>
      </c>
      <c r="F125" s="239">
        <f t="shared" si="23"/>
        <v>57300.25</v>
      </c>
      <c r="G125" s="239">
        <f t="shared" si="23"/>
        <v>23328.85</v>
      </c>
      <c r="H125" s="239">
        <f t="shared" si="23"/>
        <v>33971.4</v>
      </c>
      <c r="I125" s="240">
        <f t="shared" si="23"/>
        <v>-3111.1499999999996</v>
      </c>
    </row>
    <row r="126" spans="1:9" ht="12.75">
      <c r="A126" s="237" t="s">
        <v>33</v>
      </c>
      <c r="B126" s="234" t="s">
        <v>10</v>
      </c>
      <c r="C126" s="178">
        <v>0</v>
      </c>
      <c r="D126" s="178">
        <v>0</v>
      </c>
      <c r="E126" s="178">
        <v>0</v>
      </c>
      <c r="F126" s="178">
        <v>0</v>
      </c>
      <c r="G126" s="178">
        <v>0</v>
      </c>
      <c r="H126" s="178">
        <f>F126-G126</f>
        <v>0</v>
      </c>
      <c r="I126" s="238">
        <f>F126-C126</f>
        <v>0</v>
      </c>
    </row>
    <row r="127" spans="1:9" ht="12.75">
      <c r="A127" s="228"/>
      <c r="B127" s="228" t="s">
        <v>11</v>
      </c>
      <c r="C127" s="239">
        <f aca="true" t="shared" si="24" ref="C127:H127">SUM(C125:C126)</f>
        <v>60411.4</v>
      </c>
      <c r="D127" s="239">
        <f t="shared" si="24"/>
        <v>25128.91</v>
      </c>
      <c r="E127" s="239">
        <f t="shared" si="24"/>
        <v>35282.490000000005</v>
      </c>
      <c r="F127" s="239">
        <f t="shared" si="24"/>
        <v>57300.25</v>
      </c>
      <c r="G127" s="239">
        <f t="shared" si="24"/>
        <v>23328.85</v>
      </c>
      <c r="H127" s="239">
        <f t="shared" si="24"/>
        <v>33971.4</v>
      </c>
      <c r="I127" s="240">
        <f>SUM(I125:I126)</f>
        <v>-3111.1499999999996</v>
      </c>
    </row>
    <row r="128" spans="1:9" ht="12.75">
      <c r="A128" s="266" t="s">
        <v>40</v>
      </c>
      <c r="B128" s="267" t="s">
        <v>42</v>
      </c>
      <c r="C128" s="175">
        <v>0</v>
      </c>
      <c r="D128" s="175">
        <v>0</v>
      </c>
      <c r="E128" s="175">
        <f>C128-D128</f>
        <v>0</v>
      </c>
      <c r="F128" s="175"/>
      <c r="G128" s="175">
        <v>0</v>
      </c>
      <c r="H128" s="243">
        <f>F128-G128</f>
        <v>0</v>
      </c>
      <c r="I128" s="243">
        <f>H128-E128</f>
        <v>0</v>
      </c>
    </row>
    <row r="129" spans="1:9" ht="12.75">
      <c r="A129" s="268"/>
      <c r="B129" s="271" t="s">
        <v>41</v>
      </c>
      <c r="C129" s="269">
        <f aca="true" t="shared" si="25" ref="C129:I129">C127+C128</f>
        <v>60411.4</v>
      </c>
      <c r="D129" s="269">
        <f t="shared" si="25"/>
        <v>25128.91</v>
      </c>
      <c r="E129" s="269">
        <f t="shared" si="25"/>
        <v>35282.490000000005</v>
      </c>
      <c r="F129" s="269">
        <f t="shared" si="25"/>
        <v>57300.25</v>
      </c>
      <c r="G129" s="269">
        <f t="shared" si="25"/>
        <v>23328.85</v>
      </c>
      <c r="H129" s="269">
        <f t="shared" si="25"/>
        <v>33971.4</v>
      </c>
      <c r="I129" s="269">
        <f t="shared" si="25"/>
        <v>-3111.1499999999996</v>
      </c>
    </row>
    <row r="130" spans="1:5" ht="12.75">
      <c r="A130" s="3"/>
      <c r="B130" s="3"/>
      <c r="C130" s="3"/>
      <c r="D130" s="3"/>
      <c r="E130" s="3"/>
    </row>
    <row r="131" spans="1:5" ht="12.75">
      <c r="A131" s="3"/>
      <c r="B131" s="3"/>
      <c r="C131" s="3"/>
      <c r="D131" s="3"/>
      <c r="E131" s="3"/>
    </row>
    <row r="132" spans="1:5" ht="12.75">
      <c r="A132" s="3"/>
      <c r="B132" s="3"/>
      <c r="C132" s="3"/>
      <c r="D132" s="3"/>
      <c r="E132" s="3"/>
    </row>
    <row r="133" spans="1:5" ht="12.75">
      <c r="A133" s="3"/>
      <c r="B133" s="3"/>
      <c r="C133" s="3"/>
      <c r="D133" s="3"/>
      <c r="E133" s="3"/>
    </row>
    <row r="134" spans="1:5" ht="12.75">
      <c r="A134" s="3"/>
      <c r="B134" s="3"/>
      <c r="C134" s="3"/>
      <c r="D134" s="3"/>
      <c r="E134" s="3"/>
    </row>
    <row r="135" spans="1:5" ht="12.75">
      <c r="A135" s="3"/>
      <c r="B135" s="3"/>
      <c r="C135" s="3"/>
      <c r="D135" s="3"/>
      <c r="E135" s="3"/>
    </row>
    <row r="136" spans="1:5" ht="12.75">
      <c r="A136" s="3"/>
      <c r="B136" s="3"/>
      <c r="C136" s="3"/>
      <c r="D136" s="3"/>
      <c r="E136" s="3"/>
    </row>
    <row r="137" spans="1:5" ht="12.75">
      <c r="A137" s="3"/>
      <c r="B137" s="3"/>
      <c r="C137" s="3"/>
      <c r="D137" s="3"/>
      <c r="E137" s="3"/>
    </row>
    <row r="138" spans="1:5" ht="12.75">
      <c r="A138" s="3"/>
      <c r="B138" s="3"/>
      <c r="C138" s="3"/>
      <c r="D138" s="3"/>
      <c r="E138" s="3"/>
    </row>
    <row r="139" spans="1:5" ht="12.75">
      <c r="A139" s="3"/>
      <c r="B139" s="3"/>
      <c r="C139" s="3"/>
      <c r="D139" s="3"/>
      <c r="E139" s="3"/>
    </row>
    <row r="140" spans="1:5" ht="12.75">
      <c r="A140" s="3"/>
      <c r="B140" s="3"/>
      <c r="C140" s="3"/>
      <c r="D140" s="3"/>
      <c r="E140" s="3"/>
    </row>
    <row r="141" spans="1:5" ht="12.75">
      <c r="A141" s="3"/>
      <c r="B141" s="3"/>
      <c r="C141" s="3"/>
      <c r="D141" s="3"/>
      <c r="E141" s="3"/>
    </row>
    <row r="142" spans="1:5" ht="12.75">
      <c r="A142" s="3"/>
      <c r="B142" s="3"/>
      <c r="C142" s="3"/>
      <c r="D142" s="3"/>
      <c r="E142" s="3"/>
    </row>
    <row r="143" spans="1:3" ht="12.75">
      <c r="A143" s="3"/>
      <c r="B143" s="3"/>
      <c r="C143" s="3"/>
    </row>
    <row r="144" spans="1:3" ht="12.75">
      <c r="A144" s="3"/>
      <c r="B144" s="3"/>
      <c r="C144" s="3"/>
    </row>
    <row r="145" spans="1:3" ht="12.75" customHeight="1">
      <c r="A145" s="3"/>
      <c r="B145" s="3"/>
      <c r="C145" s="3"/>
    </row>
    <row r="146" spans="1:3" ht="12.75">
      <c r="A146" s="3"/>
      <c r="B146" s="3"/>
      <c r="C146" s="3"/>
    </row>
    <row r="147" spans="1:3" ht="12.75">
      <c r="A147" s="3"/>
      <c r="B147" s="3"/>
      <c r="C147" s="3"/>
    </row>
    <row r="148" spans="1:3" ht="12.75">
      <c r="A148" s="3"/>
      <c r="B148" s="3"/>
      <c r="C148" s="3"/>
    </row>
    <row r="149" spans="1:3" ht="12.75">
      <c r="A149" s="3"/>
      <c r="B149" s="3"/>
      <c r="C149" s="3"/>
    </row>
    <row r="150" spans="1:3" ht="12.75">
      <c r="A150" s="3"/>
      <c r="B150" s="3"/>
      <c r="C150" s="3"/>
    </row>
    <row r="151" spans="1:3" ht="12.75">
      <c r="A151" s="3"/>
      <c r="B151" s="3"/>
      <c r="C151" s="3"/>
    </row>
    <row r="152" spans="1:3" ht="12.75">
      <c r="A152" s="3"/>
      <c r="B152" s="3"/>
      <c r="C152" s="3"/>
    </row>
    <row r="153" spans="1:3" ht="12.75">
      <c r="A153" s="3"/>
      <c r="B153" s="3"/>
      <c r="C153" s="3"/>
    </row>
    <row r="154" spans="1:3" ht="12.75">
      <c r="A154" s="3"/>
      <c r="B154" s="3"/>
      <c r="C154" s="3"/>
    </row>
    <row r="155" spans="1:3" ht="12.75">
      <c r="A155" s="3"/>
      <c r="B155" s="3"/>
      <c r="C155" s="3"/>
    </row>
    <row r="156" spans="1:3" ht="12.75">
      <c r="A156" s="3"/>
      <c r="B156" s="3"/>
      <c r="C156" s="3"/>
    </row>
    <row r="157" spans="1:3" ht="12.75">
      <c r="A157" s="3"/>
      <c r="B157" s="3"/>
      <c r="C157" s="3"/>
    </row>
    <row r="158" spans="1:3" ht="12.75">
      <c r="A158" s="3"/>
      <c r="B158" s="3"/>
      <c r="C158" s="3"/>
    </row>
    <row r="159" spans="1:3" ht="12.75">
      <c r="A159" s="3"/>
      <c r="B159" s="3"/>
      <c r="C159" s="3"/>
    </row>
    <row r="160" spans="1:3" ht="12.75">
      <c r="A160" s="3"/>
      <c r="B160" s="3"/>
      <c r="C160" s="3"/>
    </row>
    <row r="161" spans="1:3" ht="12.75">
      <c r="A161" s="3"/>
      <c r="B161" s="3"/>
      <c r="C161" s="3"/>
    </row>
    <row r="162" spans="1:3" ht="12.75">
      <c r="A162" s="3"/>
      <c r="B162" s="3"/>
      <c r="C162" s="3"/>
    </row>
    <row r="163" spans="1:3" ht="12.75">
      <c r="A163" s="3"/>
      <c r="B163" s="3"/>
      <c r="C163" s="3"/>
    </row>
    <row r="164" spans="1:3" ht="12.75">
      <c r="A164" s="3"/>
      <c r="B164" s="3"/>
      <c r="C164" s="3"/>
    </row>
    <row r="165" spans="1:3" ht="12.75">
      <c r="A165" s="3"/>
      <c r="B165" s="3"/>
      <c r="C165" s="3"/>
    </row>
    <row r="166" spans="1:3" ht="12.75">
      <c r="A166" s="3"/>
      <c r="B166" s="3"/>
      <c r="C166" s="3"/>
    </row>
    <row r="167" spans="1:3" ht="12.75">
      <c r="A167" s="3"/>
      <c r="B167" s="3"/>
      <c r="C167" s="3"/>
    </row>
    <row r="168" spans="1:3" ht="12.75">
      <c r="A168" s="3"/>
      <c r="B168" s="3"/>
      <c r="C168" s="3"/>
    </row>
    <row r="169" spans="1:3" ht="12.75">
      <c r="A169" s="3"/>
      <c r="B169" s="3"/>
      <c r="C169" s="3"/>
    </row>
    <row r="170" spans="1:3" ht="12.75">
      <c r="A170" s="3"/>
      <c r="B170" s="3"/>
      <c r="C170" s="3"/>
    </row>
    <row r="171" spans="1:3" ht="12.75">
      <c r="A171" s="3"/>
      <c r="B171" s="3"/>
      <c r="C171" s="3"/>
    </row>
    <row r="172" spans="1:3" ht="12.75">
      <c r="A172" s="3"/>
      <c r="B172" s="3"/>
      <c r="C172" s="3"/>
    </row>
    <row r="173" spans="1:3" ht="12.75">
      <c r="A173" s="3"/>
      <c r="B173" s="3"/>
      <c r="C173" s="3"/>
    </row>
    <row r="174" spans="1:3" ht="12.75">
      <c r="A174" s="3"/>
      <c r="B174" s="3"/>
      <c r="C174" s="3"/>
    </row>
    <row r="175" spans="1:3" ht="12.75">
      <c r="A175" s="3"/>
      <c r="B175" s="3"/>
      <c r="C175" s="3"/>
    </row>
    <row r="176" spans="1:3" ht="12.75">
      <c r="A176" s="3"/>
      <c r="B176" s="3"/>
      <c r="C176" s="3"/>
    </row>
    <row r="177" spans="1:3" ht="12.75">
      <c r="A177" s="3"/>
      <c r="B177" s="3"/>
      <c r="C177" s="3"/>
    </row>
    <row r="178" spans="1:3" ht="12.75">
      <c r="A178" s="3"/>
      <c r="B178" s="3"/>
      <c r="C178" s="3"/>
    </row>
    <row r="179" spans="1:3" ht="12.75">
      <c r="A179" s="3"/>
      <c r="B179" s="3"/>
      <c r="C179" s="3"/>
    </row>
    <row r="180" spans="1:3" ht="12.75">
      <c r="A180" s="3"/>
      <c r="B180" s="3"/>
      <c r="C180" s="3"/>
    </row>
    <row r="181" spans="1:3" ht="12.75">
      <c r="A181" s="3"/>
      <c r="B181" s="3"/>
      <c r="C181" s="3"/>
    </row>
    <row r="182" spans="1:3" ht="12.75">
      <c r="A182" s="3"/>
      <c r="B182" s="3"/>
      <c r="C182" s="3"/>
    </row>
    <row r="183" spans="1:3" ht="12.75">
      <c r="A183" s="3"/>
      <c r="B183" s="3"/>
      <c r="C183" s="3"/>
    </row>
    <row r="184" spans="1:3" ht="12.75">
      <c r="A184" s="3"/>
      <c r="B184" s="3"/>
      <c r="C184" s="3"/>
    </row>
    <row r="185" spans="1:3" ht="12.75">
      <c r="A185" s="3"/>
      <c r="B185" s="3"/>
      <c r="C185" s="3"/>
    </row>
    <row r="186" spans="1:3" ht="12.75">
      <c r="A186" s="3"/>
      <c r="B186" s="3"/>
      <c r="C186" s="3"/>
    </row>
    <row r="187" spans="1:3" ht="12.75">
      <c r="A187" s="3"/>
      <c r="B187" s="3"/>
      <c r="C187" s="3"/>
    </row>
    <row r="188" spans="1:3" ht="12.75">
      <c r="A188" s="3"/>
      <c r="B188" s="3"/>
      <c r="C188" s="3"/>
    </row>
    <row r="189" spans="1:3" ht="12.75">
      <c r="A189" s="3"/>
      <c r="B189" s="3"/>
      <c r="C189" s="3"/>
    </row>
    <row r="190" spans="1:3" ht="12.75">
      <c r="A190" s="3"/>
      <c r="B190" s="3"/>
      <c r="C190" s="3"/>
    </row>
    <row r="191" spans="1:3" ht="12.75">
      <c r="A191" s="3"/>
      <c r="B191" s="3"/>
      <c r="C191" s="3"/>
    </row>
    <row r="192" spans="1:3" ht="12.75">
      <c r="A192" s="3"/>
      <c r="B192" s="3"/>
      <c r="C192" s="3"/>
    </row>
    <row r="193" spans="1:3" ht="12.75">
      <c r="A193" s="3"/>
      <c r="B193" s="3"/>
      <c r="C193" s="3"/>
    </row>
    <row r="194" spans="1:3" ht="12.75">
      <c r="A194" s="3"/>
      <c r="B194" s="3"/>
      <c r="C194" s="3"/>
    </row>
    <row r="195" spans="1:3" ht="12.75">
      <c r="A195" s="3"/>
      <c r="B195" s="3"/>
      <c r="C195" s="3"/>
    </row>
    <row r="196" spans="1:3" ht="12.75">
      <c r="A196" s="3"/>
      <c r="B196" s="3"/>
      <c r="C196" s="3"/>
    </row>
    <row r="197" spans="1:3" ht="12.75">
      <c r="A197" s="3"/>
      <c r="B197" s="3"/>
      <c r="C197" s="3"/>
    </row>
    <row r="198" spans="1:3" ht="12.75">
      <c r="A198" s="3"/>
      <c r="B198" s="3"/>
      <c r="C198" s="3"/>
    </row>
    <row r="199" spans="1:3" ht="12.75">
      <c r="A199" s="3"/>
      <c r="B199" s="3"/>
      <c r="C199" s="3"/>
    </row>
    <row r="200" spans="1:3" ht="12.75">
      <c r="A200" s="3"/>
      <c r="B200" s="3"/>
      <c r="C200" s="3"/>
    </row>
    <row r="201" spans="1:3" ht="12.75">
      <c r="A201" s="3"/>
      <c r="B201" s="3"/>
      <c r="C201" s="3"/>
    </row>
    <row r="202" spans="1:3" ht="12.75">
      <c r="A202" s="3"/>
      <c r="B202" s="3"/>
      <c r="C202" s="3"/>
    </row>
    <row r="203" spans="1:3" ht="12.75">
      <c r="A203" s="3"/>
      <c r="B203" s="3"/>
      <c r="C203" s="3"/>
    </row>
    <row r="204" spans="1:3" ht="12.75">
      <c r="A204" s="3"/>
      <c r="B204" s="3"/>
      <c r="C204" s="3"/>
    </row>
    <row r="205" spans="1:3" ht="12.75">
      <c r="A205" s="3"/>
      <c r="B205" s="3"/>
      <c r="C205" s="3"/>
    </row>
    <row r="206" spans="1:3" ht="12.75">
      <c r="A206" s="3"/>
      <c r="B206" s="3"/>
      <c r="C206" s="3"/>
    </row>
    <row r="207" spans="1:3" ht="12.75">
      <c r="A207" s="3"/>
      <c r="B207" s="3"/>
      <c r="C207" s="3"/>
    </row>
    <row r="208" spans="1:3" ht="12.75">
      <c r="A208" s="3"/>
      <c r="B208" s="3"/>
      <c r="C208" s="3"/>
    </row>
    <row r="209" spans="1:3" ht="12.75">
      <c r="A209" s="3"/>
      <c r="B209" s="3"/>
      <c r="C209" s="3"/>
    </row>
    <row r="210" spans="1:3" ht="12.75">
      <c r="A210" s="3"/>
      <c r="B210" s="3"/>
      <c r="C210" s="3"/>
    </row>
    <row r="211" spans="1:3" ht="12.75">
      <c r="A211" s="3"/>
      <c r="B211" s="3"/>
      <c r="C211" s="3"/>
    </row>
    <row r="212" spans="1:3" ht="12.75">
      <c r="A212" s="3"/>
      <c r="B212" s="3"/>
      <c r="C212" s="3"/>
    </row>
    <row r="213" spans="1:3" ht="12.75">
      <c r="A213" s="3"/>
      <c r="B213" s="3"/>
      <c r="C213" s="3"/>
    </row>
    <row r="214" spans="1:3" ht="12.75">
      <c r="A214" s="3"/>
      <c r="B214" s="3"/>
      <c r="C214" s="3"/>
    </row>
    <row r="215" spans="1:3" ht="12.75">
      <c r="A215" s="3"/>
      <c r="B215" s="3"/>
      <c r="C215" s="3"/>
    </row>
    <row r="216" spans="1:3" ht="12.75">
      <c r="A216" s="3"/>
      <c r="B216" s="3"/>
      <c r="C216" s="3"/>
    </row>
    <row r="217" spans="1:3" ht="12.75">
      <c r="A217" s="3"/>
      <c r="B217" s="3"/>
      <c r="C217" s="3"/>
    </row>
    <row r="218" spans="1:3" ht="12.75">
      <c r="A218" s="3"/>
      <c r="B218" s="3"/>
      <c r="C218" s="3"/>
    </row>
    <row r="219" spans="1:3" ht="12.75">
      <c r="A219" s="3"/>
      <c r="B219" s="3"/>
      <c r="C219" s="3"/>
    </row>
    <row r="220" spans="1:3" ht="12.75">
      <c r="A220" s="3"/>
      <c r="B220" s="3"/>
      <c r="C220" s="3"/>
    </row>
    <row r="221" spans="1:3" ht="12.75">
      <c r="A221" s="3"/>
      <c r="B221" s="3"/>
      <c r="C221" s="3"/>
    </row>
    <row r="222" spans="1:3" ht="12.75">
      <c r="A222" s="3"/>
      <c r="B222" s="3"/>
      <c r="C222" s="3"/>
    </row>
    <row r="223" spans="1:3" ht="12.75">
      <c r="A223" s="3"/>
      <c r="B223" s="3"/>
      <c r="C223" s="3"/>
    </row>
    <row r="224" spans="1:3" ht="12.75">
      <c r="A224" s="3"/>
      <c r="B224" s="3"/>
      <c r="C224" s="3"/>
    </row>
    <row r="225" spans="1:3" ht="12.75">
      <c r="A225" s="3"/>
      <c r="B225" s="3"/>
      <c r="C225" s="3"/>
    </row>
    <row r="226" spans="1:3" ht="12.75">
      <c r="A226" s="3"/>
      <c r="B226" s="3"/>
      <c r="C226" s="3"/>
    </row>
    <row r="227" spans="1:3" ht="12.75">
      <c r="A227" s="3"/>
      <c r="B227" s="3"/>
      <c r="C227" s="3"/>
    </row>
    <row r="228" spans="1:3" ht="12.75">
      <c r="A228" s="3"/>
      <c r="B228" s="3"/>
      <c r="C228" s="3"/>
    </row>
    <row r="229" spans="1:3" ht="12.75">
      <c r="A229" s="3"/>
      <c r="B229" s="3"/>
      <c r="C229" s="3"/>
    </row>
    <row r="230" spans="1:3" ht="12.75">
      <c r="A230" s="3"/>
      <c r="B230" s="3"/>
      <c r="C230" s="3"/>
    </row>
    <row r="231" spans="1:3" ht="12.75">
      <c r="A231" s="3"/>
      <c r="B231" s="3"/>
      <c r="C231" s="3"/>
    </row>
    <row r="232" spans="1:3" ht="12.75">
      <c r="A232" s="3"/>
      <c r="B232" s="3"/>
      <c r="C232" s="3"/>
    </row>
    <row r="233" spans="1:3" ht="12.75">
      <c r="A233" s="3"/>
      <c r="B233" s="3"/>
      <c r="C233" s="3"/>
    </row>
    <row r="234" spans="1:3" ht="12.75">
      <c r="A234" s="3"/>
      <c r="B234" s="3"/>
      <c r="C234" s="3"/>
    </row>
    <row r="235" spans="1:3" ht="12.75">
      <c r="A235" s="3"/>
      <c r="B235" s="3"/>
      <c r="C235" s="3"/>
    </row>
    <row r="236" spans="1:3" ht="12.75">
      <c r="A236" s="3"/>
      <c r="B236" s="3"/>
      <c r="C236" s="3"/>
    </row>
    <row r="237" spans="1:3" ht="12.75">
      <c r="A237" s="3"/>
      <c r="B237" s="3"/>
      <c r="C237" s="3"/>
    </row>
    <row r="238" spans="1:3" ht="12.75">
      <c r="A238" s="3"/>
      <c r="B238" s="3"/>
      <c r="C238" s="3"/>
    </row>
    <row r="239" spans="1:3" ht="12.75">
      <c r="A239" s="3"/>
      <c r="B239" s="3"/>
      <c r="C239" s="3"/>
    </row>
    <row r="240" spans="1:3" ht="12.75">
      <c r="A240" s="3"/>
      <c r="B240" s="3"/>
      <c r="C240" s="3"/>
    </row>
    <row r="241" spans="1:3" ht="12.75">
      <c r="A241" s="3"/>
      <c r="B241" s="3"/>
      <c r="C241" s="3"/>
    </row>
    <row r="242" spans="1:3" ht="12.75">
      <c r="A242" s="3"/>
      <c r="B242" s="3"/>
      <c r="C242" s="3"/>
    </row>
    <row r="243" spans="1:3" ht="12.75">
      <c r="A243" s="3"/>
      <c r="B243" s="3"/>
      <c r="C243" s="3"/>
    </row>
    <row r="244" spans="1:3" ht="12.75">
      <c r="A244" s="3"/>
      <c r="B244" s="3"/>
      <c r="C244" s="3"/>
    </row>
    <row r="245" spans="1:3" ht="12.75">
      <c r="A245" s="3"/>
      <c r="B245" s="3"/>
      <c r="C245" s="3"/>
    </row>
    <row r="246" spans="1:3" ht="12.75">
      <c r="A246" s="3"/>
      <c r="B246" s="3"/>
      <c r="C246" s="3"/>
    </row>
    <row r="247" spans="1:3" ht="12.75">
      <c r="A247" s="3"/>
      <c r="B247" s="3"/>
      <c r="C247" s="3"/>
    </row>
    <row r="248" spans="1:3" ht="12.75">
      <c r="A248" s="3"/>
      <c r="B248" s="3"/>
      <c r="C248" s="3"/>
    </row>
    <row r="249" spans="1:3" ht="12.75">
      <c r="A249" s="3"/>
      <c r="B249" s="3"/>
      <c r="C249" s="3"/>
    </row>
    <row r="250" spans="1:3" ht="12.75">
      <c r="A250" s="3"/>
      <c r="B250" s="3"/>
      <c r="C250" s="3"/>
    </row>
    <row r="251" spans="1:3" ht="12.75">
      <c r="A251" s="3"/>
      <c r="B251" s="3"/>
      <c r="C251" s="3"/>
    </row>
    <row r="252" spans="1:3" ht="12.75">
      <c r="A252" s="3"/>
      <c r="B252" s="3"/>
      <c r="C252" s="3"/>
    </row>
    <row r="253" spans="1:3" ht="12.75">
      <c r="A253" s="3"/>
      <c r="B253" s="3"/>
      <c r="C253" s="3"/>
    </row>
    <row r="254" spans="1:3" ht="12.75">
      <c r="A254" s="3"/>
      <c r="B254" s="3"/>
      <c r="C254" s="3"/>
    </row>
    <row r="255" spans="1:3" ht="12.75">
      <c r="A255" s="3"/>
      <c r="B255" s="3"/>
      <c r="C255" s="3"/>
    </row>
    <row r="256" spans="1:3" ht="12.75">
      <c r="A256" s="3"/>
      <c r="B256" s="3"/>
      <c r="C256" s="3"/>
    </row>
    <row r="257" spans="1:3" ht="12.75">
      <c r="A257" s="3"/>
      <c r="B257" s="3"/>
      <c r="C257" s="3"/>
    </row>
    <row r="258" spans="1:3" ht="12.75">
      <c r="A258" s="3"/>
      <c r="B258" s="3"/>
      <c r="C258" s="3"/>
    </row>
    <row r="259" spans="1:3" ht="12.75">
      <c r="A259" s="3"/>
      <c r="B259" s="3"/>
      <c r="C259" s="3"/>
    </row>
    <row r="260" spans="1:3" ht="12.75">
      <c r="A260" s="3"/>
      <c r="B260" s="3"/>
      <c r="C260" s="3"/>
    </row>
    <row r="261" spans="1:3" ht="12.75">
      <c r="A261" s="3"/>
      <c r="B261" s="3"/>
      <c r="C261" s="3"/>
    </row>
    <row r="262" spans="1:3" ht="12.75">
      <c r="A262" s="3"/>
      <c r="B262" s="3"/>
      <c r="C262" s="3"/>
    </row>
    <row r="263" spans="1:3" ht="12.75">
      <c r="A263" s="3"/>
      <c r="B263" s="3"/>
      <c r="C263" s="3"/>
    </row>
    <row r="264" spans="1:3" ht="12.75">
      <c r="A264" s="3"/>
      <c r="B264" s="3"/>
      <c r="C264" s="3"/>
    </row>
    <row r="265" spans="1:3" ht="12.75">
      <c r="A265" s="3"/>
      <c r="B265" s="3"/>
      <c r="C265" s="3"/>
    </row>
    <row r="266" spans="1:3" ht="12.75">
      <c r="A266" s="3"/>
      <c r="B266" s="3"/>
      <c r="C266" s="3"/>
    </row>
    <row r="267" spans="1:3" ht="12.75">
      <c r="A267" s="3"/>
      <c r="B267" s="3"/>
      <c r="C267" s="3"/>
    </row>
    <row r="268" spans="1:3" ht="12.75">
      <c r="A268" s="3"/>
      <c r="B268" s="3"/>
      <c r="C268" s="3"/>
    </row>
    <row r="269" spans="1:3" ht="12.75">
      <c r="A269" s="3"/>
      <c r="B269" s="3"/>
      <c r="C269" s="3"/>
    </row>
    <row r="270" spans="1:3" ht="12.75">
      <c r="A270" s="3"/>
      <c r="B270" s="3"/>
      <c r="C270" s="3"/>
    </row>
    <row r="271" spans="1:3" ht="12.75">
      <c r="A271" s="3"/>
      <c r="B271" s="3"/>
      <c r="C271" s="3"/>
    </row>
    <row r="272" spans="1:3" ht="12.75">
      <c r="A272" s="3"/>
      <c r="B272" s="3"/>
      <c r="C272" s="3"/>
    </row>
    <row r="273" spans="1:3" ht="12.75">
      <c r="A273" s="3"/>
      <c r="B273" s="3"/>
      <c r="C273" s="3"/>
    </row>
    <row r="274" spans="1:3" ht="12.75">
      <c r="A274" s="3"/>
      <c r="B274" s="3"/>
      <c r="C274" s="3"/>
    </row>
    <row r="275" spans="1:3" ht="12.75">
      <c r="A275" s="3"/>
      <c r="B275" s="3"/>
      <c r="C275" s="3"/>
    </row>
    <row r="276" spans="1:3" ht="12.75">
      <c r="A276" s="3"/>
      <c r="B276" s="3"/>
      <c r="C276" s="3"/>
    </row>
    <row r="277" spans="1:3" ht="12.75">
      <c r="A277" s="3"/>
      <c r="B277" s="3"/>
      <c r="C277" s="3"/>
    </row>
    <row r="278" spans="1:3" ht="12.75">
      <c r="A278" s="3"/>
      <c r="B278" s="3"/>
      <c r="C278" s="3"/>
    </row>
    <row r="279" spans="1:3" ht="12.75">
      <c r="A279" s="3"/>
      <c r="B279" s="3"/>
      <c r="C279" s="3"/>
    </row>
    <row r="280" spans="1:3" ht="12.75">
      <c r="A280" s="3"/>
      <c r="B280" s="3"/>
      <c r="C280" s="3"/>
    </row>
    <row r="281" spans="1:3" ht="12.75">
      <c r="A281" s="3"/>
      <c r="B281" s="3"/>
      <c r="C281" s="3"/>
    </row>
    <row r="282" spans="1:3" ht="12.75">
      <c r="A282" s="3"/>
      <c r="B282" s="3"/>
      <c r="C282" s="3"/>
    </row>
    <row r="283" spans="1:3" ht="12.75">
      <c r="A283" s="3"/>
      <c r="B283" s="3"/>
      <c r="C283" s="3"/>
    </row>
    <row r="284" spans="1:3" ht="12.75">
      <c r="A284" s="3"/>
      <c r="B284" s="3"/>
      <c r="C284" s="3"/>
    </row>
    <row r="285" spans="1:3" ht="12.75">
      <c r="A285" s="3"/>
      <c r="B285" s="3"/>
      <c r="C285" s="3"/>
    </row>
    <row r="286" spans="1:3" ht="12.75">
      <c r="A286" s="3"/>
      <c r="B286" s="3"/>
      <c r="C286" s="3"/>
    </row>
    <row r="287" spans="1:3" ht="12.75">
      <c r="A287" s="3"/>
      <c r="B287" s="3"/>
      <c r="C287" s="3"/>
    </row>
    <row r="288" spans="1:3" ht="12.75">
      <c r="A288" s="3"/>
      <c r="B288" s="3"/>
      <c r="C288" s="3"/>
    </row>
    <row r="289" spans="1:3" ht="12.75">
      <c r="A289" s="3"/>
      <c r="B289" s="3"/>
      <c r="C289" s="3"/>
    </row>
    <row r="290" spans="1:3" ht="12.75">
      <c r="A290" s="3"/>
      <c r="B290" s="3"/>
      <c r="C290" s="3"/>
    </row>
    <row r="291" spans="1:3" ht="12.75">
      <c r="A291" s="3"/>
      <c r="B291" s="3"/>
      <c r="C291" s="3"/>
    </row>
    <row r="292" spans="1:3" ht="12.75">
      <c r="A292" s="3"/>
      <c r="B292" s="3"/>
      <c r="C292" s="3"/>
    </row>
    <row r="293" spans="1:3" ht="12.75">
      <c r="A293" s="3"/>
      <c r="B293" s="3"/>
      <c r="C293" s="3"/>
    </row>
    <row r="294" spans="1:3" ht="12.75">
      <c r="A294" s="3"/>
      <c r="B294" s="3"/>
      <c r="C294" s="3"/>
    </row>
    <row r="295" spans="1:3" ht="12.75">
      <c r="A295" s="3"/>
      <c r="B295" s="3"/>
      <c r="C295" s="3"/>
    </row>
    <row r="296" spans="1:3" ht="12.75">
      <c r="A296" s="3"/>
      <c r="B296" s="3"/>
      <c r="C296" s="3"/>
    </row>
    <row r="297" spans="1:3" ht="12.75">
      <c r="A297" s="3"/>
      <c r="B297" s="3"/>
      <c r="C297" s="3"/>
    </row>
    <row r="298" spans="1:3" ht="12.75">
      <c r="A298" s="3"/>
      <c r="B298" s="3"/>
      <c r="C298" s="3"/>
    </row>
    <row r="299" spans="1:3" ht="12.75">
      <c r="A299" s="3"/>
      <c r="B299" s="3"/>
      <c r="C299" s="3"/>
    </row>
    <row r="300" spans="1:3" ht="12.75">
      <c r="A300" s="3"/>
      <c r="B300" s="3"/>
      <c r="C300" s="3"/>
    </row>
    <row r="301" spans="1:3" ht="12.75">
      <c r="A301" s="3"/>
      <c r="B301" s="3"/>
      <c r="C301" s="3"/>
    </row>
    <row r="302" spans="1:3" ht="12.75">
      <c r="A302" s="3"/>
      <c r="B302" s="3"/>
      <c r="C302" s="3"/>
    </row>
  </sheetData>
  <sheetProtection/>
  <mergeCells count="11">
    <mergeCell ref="H1:I1"/>
    <mergeCell ref="A2:I2"/>
    <mergeCell ref="A14:I14"/>
    <mergeCell ref="H34:I34"/>
    <mergeCell ref="A35:I35"/>
    <mergeCell ref="A45:I45"/>
    <mergeCell ref="A120:I120"/>
    <mergeCell ref="H68:I68"/>
    <mergeCell ref="A69:I69"/>
    <mergeCell ref="H105:I105"/>
    <mergeCell ref="A106:I106"/>
  </mergeCells>
  <printOptions/>
  <pageMargins left="0.26" right="0.1968503937007874" top="0.77" bottom="0.1968503937007874" header="0.76" footer="0.196850393700787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H25"/>
  <sheetViews>
    <sheetView zoomScalePageLayoutView="0" workbookViewId="0" topLeftCell="A1">
      <selection activeCell="B38" sqref="B38"/>
    </sheetView>
  </sheetViews>
  <sheetFormatPr defaultColWidth="9.140625" defaultRowHeight="12.75"/>
  <cols>
    <col min="1" max="1" width="11.00390625" style="0" customWidth="1"/>
    <col min="2" max="2" width="34.00390625" style="0" customWidth="1"/>
    <col min="3" max="3" width="15.7109375" style="0" customWidth="1"/>
    <col min="4" max="4" width="14.421875" style="0" customWidth="1"/>
    <col min="5" max="5" width="16.140625" style="0" customWidth="1"/>
    <col min="6" max="6" width="17.7109375" style="0" customWidth="1"/>
    <col min="7" max="7" width="13.421875" style="0" customWidth="1"/>
    <col min="8" max="8" width="15.8515625" style="0" customWidth="1"/>
  </cols>
  <sheetData>
    <row r="3" ht="1.5" customHeight="1"/>
    <row r="4" ht="12.75" hidden="1"/>
    <row r="5" spans="1:8" ht="47.25" customHeight="1">
      <c r="A5" s="573"/>
      <c r="B5" s="574"/>
      <c r="C5" s="574"/>
      <c r="D5" s="574"/>
      <c r="E5" s="574"/>
      <c r="F5" s="574"/>
      <c r="G5" s="574"/>
      <c r="H5" s="574"/>
    </row>
    <row r="6" spans="1:8" ht="13.5" thickBot="1">
      <c r="A6" s="39"/>
      <c r="B6" s="39"/>
      <c r="C6" s="39"/>
      <c r="D6" s="39"/>
      <c r="E6" s="39"/>
      <c r="F6" s="39"/>
      <c r="G6" s="39"/>
      <c r="H6" s="39"/>
    </row>
    <row r="7" spans="1:8" ht="29.25" customHeight="1">
      <c r="A7" s="132"/>
      <c r="B7" s="577"/>
      <c r="C7" s="575"/>
      <c r="D7" s="575"/>
      <c r="E7" s="575"/>
      <c r="F7" s="648"/>
      <c r="G7" s="577"/>
      <c r="H7" s="649"/>
    </row>
    <row r="8" spans="1:8" ht="46.5" customHeight="1">
      <c r="A8" s="133"/>
      <c r="B8" s="578"/>
      <c r="C8" s="141"/>
      <c r="D8" s="141"/>
      <c r="E8" s="101"/>
      <c r="F8" s="134"/>
      <c r="G8" s="101"/>
      <c r="H8" s="102"/>
    </row>
    <row r="9" spans="1:8" ht="12.75">
      <c r="A9" s="125"/>
      <c r="B9" s="127"/>
      <c r="C9" s="142"/>
      <c r="D9" s="143"/>
      <c r="E9" s="46"/>
      <c r="F9" s="44"/>
      <c r="G9" s="47"/>
      <c r="H9" s="48"/>
    </row>
    <row r="10" spans="1:8" ht="12.75">
      <c r="A10" s="125"/>
      <c r="B10" s="127"/>
      <c r="C10" s="142"/>
      <c r="D10" s="143"/>
      <c r="E10" s="46"/>
      <c r="F10" s="44"/>
      <c r="G10" s="47"/>
      <c r="H10" s="48"/>
    </row>
    <row r="11" spans="1:8" ht="12.75">
      <c r="A11" s="125"/>
      <c r="B11" s="127"/>
      <c r="C11" s="142"/>
      <c r="D11" s="143"/>
      <c r="E11" s="46"/>
      <c r="F11" s="44"/>
      <c r="G11" s="47"/>
      <c r="H11" s="48"/>
    </row>
    <row r="12" spans="1:8" ht="12.75">
      <c r="A12" s="125"/>
      <c r="B12" s="127"/>
      <c r="C12" s="142"/>
      <c r="D12" s="143"/>
      <c r="E12" s="46"/>
      <c r="F12" s="44"/>
      <c r="G12" s="47"/>
      <c r="H12" s="48"/>
    </row>
    <row r="13" spans="1:8" ht="12.75">
      <c r="A13" s="125"/>
      <c r="B13" s="127"/>
      <c r="C13" s="142"/>
      <c r="D13" s="143"/>
      <c r="E13" s="46"/>
      <c r="F13" s="44"/>
      <c r="G13" s="47"/>
      <c r="H13" s="48"/>
    </row>
    <row r="14" spans="1:8" ht="12.75">
      <c r="A14" s="125"/>
      <c r="B14" s="127"/>
      <c r="C14" s="142"/>
      <c r="D14" s="143"/>
      <c r="E14" s="46"/>
      <c r="F14" s="44"/>
      <c r="G14" s="47"/>
      <c r="H14" s="48"/>
    </row>
    <row r="15" spans="1:8" ht="12.75">
      <c r="A15" s="125"/>
      <c r="B15" s="127"/>
      <c r="C15" s="142"/>
      <c r="D15" s="143"/>
      <c r="E15" s="46"/>
      <c r="F15" s="44"/>
      <c r="G15" s="47"/>
      <c r="H15" s="48"/>
    </row>
    <row r="16" spans="1:8" ht="12.75">
      <c r="A16" s="125"/>
      <c r="B16" s="127"/>
      <c r="C16" s="142"/>
      <c r="D16" s="143"/>
      <c r="E16" s="46"/>
      <c r="F16" s="44"/>
      <c r="G16" s="47"/>
      <c r="H16" s="48"/>
    </row>
    <row r="17" spans="1:8" ht="12.75">
      <c r="A17" s="125"/>
      <c r="B17" s="127"/>
      <c r="C17" s="142"/>
      <c r="D17" s="143"/>
      <c r="E17" s="46"/>
      <c r="F17" s="44"/>
      <c r="G17" s="47"/>
      <c r="H17" s="48"/>
    </row>
    <row r="18" spans="1:8" ht="12.75">
      <c r="A18" s="125"/>
      <c r="B18" s="127"/>
      <c r="C18" s="142"/>
      <c r="D18" s="143"/>
      <c r="E18" s="46"/>
      <c r="F18" s="44"/>
      <c r="G18" s="47"/>
      <c r="H18" s="48"/>
    </row>
    <row r="19" spans="1:8" ht="12.75">
      <c r="A19" s="125"/>
      <c r="B19" s="127"/>
      <c r="C19" s="142"/>
      <c r="D19" s="143"/>
      <c r="E19" s="46"/>
      <c r="F19" s="44"/>
      <c r="G19" s="47"/>
      <c r="H19" s="48"/>
    </row>
    <row r="20" spans="1:8" ht="12.75">
      <c r="A20" s="125"/>
      <c r="B20" s="127"/>
      <c r="C20" s="142"/>
      <c r="D20" s="143"/>
      <c r="E20" s="46"/>
      <c r="F20" s="44"/>
      <c r="G20" s="47"/>
      <c r="H20" s="48"/>
    </row>
    <row r="21" spans="1:8" ht="12.75">
      <c r="A21" s="125"/>
      <c r="B21" s="127"/>
      <c r="C21" s="142"/>
      <c r="D21" s="143"/>
      <c r="E21" s="46"/>
      <c r="F21" s="44"/>
      <c r="G21" s="47"/>
      <c r="H21" s="48"/>
    </row>
    <row r="22" spans="1:8" ht="12.75">
      <c r="A22" s="125"/>
      <c r="B22" s="127"/>
      <c r="C22" s="142"/>
      <c r="D22" s="143"/>
      <c r="E22" s="46"/>
      <c r="F22" s="44"/>
      <c r="G22" s="47"/>
      <c r="H22" s="48"/>
    </row>
    <row r="23" spans="1:8" ht="13.5" thickBot="1">
      <c r="A23" s="126"/>
      <c r="B23" s="128"/>
      <c r="C23" s="144"/>
      <c r="D23" s="145"/>
      <c r="E23" s="56"/>
      <c r="F23" s="55"/>
      <c r="G23" s="49"/>
      <c r="H23" s="50"/>
    </row>
    <row r="24" spans="1:8" ht="23.25" customHeight="1" thickBot="1">
      <c r="A24" s="103"/>
      <c r="B24" s="104"/>
      <c r="C24" s="105"/>
      <c r="D24" s="129"/>
      <c r="E24" s="105"/>
      <c r="F24" s="130"/>
      <c r="G24" s="129"/>
      <c r="H24" s="106"/>
    </row>
    <row r="25" spans="1:8" ht="30" customHeight="1" thickBot="1">
      <c r="A25" s="39"/>
      <c r="B25" s="107"/>
      <c r="C25" s="105"/>
      <c r="D25" s="104"/>
      <c r="E25" s="105"/>
      <c r="F25" s="130"/>
      <c r="G25" s="105"/>
      <c r="H25" s="131"/>
    </row>
  </sheetData>
  <sheetProtection/>
  <mergeCells count="5">
    <mergeCell ref="A5:H5"/>
    <mergeCell ref="B7:B8"/>
    <mergeCell ref="C7:D7"/>
    <mergeCell ref="E7:F7"/>
    <mergeCell ref="G7:H7"/>
  </mergeCells>
  <printOptions/>
  <pageMargins left="0.46" right="0.44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H20" sqref="A1:H20"/>
    </sheetView>
  </sheetViews>
  <sheetFormatPr defaultColWidth="9.140625" defaultRowHeight="12.75"/>
  <cols>
    <col min="1" max="1" width="5.421875" style="0" customWidth="1"/>
    <col min="2" max="2" width="38.7109375" style="0" customWidth="1"/>
    <col min="3" max="3" width="23.7109375" style="0" hidden="1" customWidth="1"/>
    <col min="4" max="4" width="47.140625" style="0" customWidth="1"/>
    <col min="5" max="5" width="2.28125" style="0" hidden="1" customWidth="1"/>
    <col min="6" max="7" width="9.140625" style="0" hidden="1" customWidth="1"/>
  </cols>
  <sheetData>
    <row r="1" spans="1:7" ht="72.75" customHeight="1">
      <c r="A1" s="659"/>
      <c r="B1" s="636"/>
      <c r="C1" s="636"/>
      <c r="D1" s="636"/>
      <c r="E1" s="636"/>
      <c r="F1" s="636"/>
      <c r="G1" s="636"/>
    </row>
    <row r="2" spans="1:7" ht="53.25" customHeight="1">
      <c r="A2" s="598"/>
      <c r="B2" s="636"/>
      <c r="C2" s="636"/>
      <c r="D2" s="636"/>
      <c r="E2" s="39"/>
      <c r="F2" s="39"/>
      <c r="G2" s="39"/>
    </row>
    <row r="3" spans="1:7" ht="13.5" thickBot="1">
      <c r="A3" s="39"/>
      <c r="B3" s="39"/>
      <c r="C3" s="39"/>
      <c r="D3" s="39"/>
      <c r="E3" s="39"/>
      <c r="F3" s="39"/>
      <c r="G3" s="39"/>
    </row>
    <row r="4" spans="1:7" s="94" customFormat="1" ht="46.5" customHeight="1" thickBot="1">
      <c r="A4" s="137"/>
      <c r="B4" s="138"/>
      <c r="C4" s="139"/>
      <c r="D4" s="139"/>
      <c r="E4" s="93"/>
      <c r="F4" s="93"/>
      <c r="G4" s="93"/>
    </row>
    <row r="5" spans="1:8" s="96" customFormat="1" ht="37.5" customHeight="1">
      <c r="A5" s="651"/>
      <c r="B5" s="660"/>
      <c r="C5" s="657"/>
      <c r="D5" s="657"/>
      <c r="E5" s="57"/>
      <c r="F5" s="57"/>
      <c r="G5" s="57"/>
      <c r="H5" s="95"/>
    </row>
    <row r="6" spans="1:7" s="96" customFormat="1" ht="4.5" customHeight="1" thickBot="1">
      <c r="A6" s="653"/>
      <c r="B6" s="661"/>
      <c r="C6" s="658"/>
      <c r="D6" s="658"/>
      <c r="E6" s="57"/>
      <c r="F6" s="57"/>
      <c r="G6" s="57"/>
    </row>
    <row r="7" spans="1:7" s="96" customFormat="1" ht="26.25" customHeight="1" thickBot="1">
      <c r="A7" s="651"/>
      <c r="B7" s="651"/>
      <c r="C7" s="657"/>
      <c r="D7" s="657"/>
      <c r="E7" s="57"/>
      <c r="F7" s="57"/>
      <c r="G7" s="57"/>
    </row>
    <row r="8" spans="1:7" s="96" customFormat="1" ht="31.5" customHeight="1" hidden="1" thickBot="1">
      <c r="A8" s="652"/>
      <c r="B8" s="652"/>
      <c r="C8" s="650"/>
      <c r="D8" s="663"/>
      <c r="E8" s="57"/>
      <c r="F8" s="57"/>
      <c r="G8" s="57"/>
    </row>
    <row r="9" spans="1:7" s="98" customFormat="1" ht="44.25" customHeight="1" hidden="1" thickBot="1">
      <c r="A9" s="653"/>
      <c r="B9" s="653"/>
      <c r="C9" s="658"/>
      <c r="D9" s="664"/>
      <c r="E9" s="97"/>
      <c r="F9" s="97"/>
      <c r="G9" s="97"/>
    </row>
    <row r="10" spans="1:4" s="96" customFormat="1" ht="12.75">
      <c r="A10" s="651"/>
      <c r="B10" s="654"/>
      <c r="C10" s="657"/>
      <c r="D10" s="657"/>
    </row>
    <row r="11" spans="1:4" s="96" customFormat="1" ht="12.75">
      <c r="A11" s="652"/>
      <c r="B11" s="655"/>
      <c r="C11" s="650"/>
      <c r="D11" s="650"/>
    </row>
    <row r="12" spans="1:4" s="96" customFormat="1" ht="12.75">
      <c r="A12" s="652"/>
      <c r="B12" s="655"/>
      <c r="C12" s="650"/>
      <c r="D12" s="650"/>
    </row>
    <row r="13" spans="1:4" s="96" customFormat="1" ht="24" customHeight="1" thickBot="1">
      <c r="A13" s="653"/>
      <c r="B13" s="656"/>
      <c r="C13" s="658"/>
      <c r="D13" s="658"/>
    </row>
    <row r="14" spans="1:4" s="96" customFormat="1" ht="51.75" customHeight="1" thickBot="1">
      <c r="A14" s="99"/>
      <c r="B14" s="100"/>
      <c r="C14" s="146"/>
      <c r="D14" s="146"/>
    </row>
    <row r="15" spans="1:4" s="96" customFormat="1" ht="30" customHeight="1" thickBot="1">
      <c r="A15" s="99"/>
      <c r="B15" s="100"/>
      <c r="C15" s="146"/>
      <c r="D15" s="146"/>
    </row>
    <row r="16" spans="1:4" s="96" customFormat="1" ht="12.75">
      <c r="A16" s="652"/>
      <c r="B16" s="654"/>
      <c r="C16" s="650"/>
      <c r="D16" s="650"/>
    </row>
    <row r="17" spans="1:4" s="96" customFormat="1" ht="30.75" customHeight="1">
      <c r="A17" s="652"/>
      <c r="B17" s="655"/>
      <c r="C17" s="650"/>
      <c r="D17" s="650"/>
    </row>
    <row r="18" spans="1:4" s="96" customFormat="1" ht="24" customHeight="1">
      <c r="A18" s="607"/>
      <c r="B18" s="607"/>
      <c r="C18" s="140"/>
      <c r="D18" s="140"/>
    </row>
    <row r="19" spans="1:4" s="96" customFormat="1" ht="21.75" customHeight="1">
      <c r="A19" s="662"/>
      <c r="B19" s="662"/>
      <c r="C19" s="662"/>
      <c r="D19" s="662"/>
    </row>
    <row r="37" ht="12.75">
      <c r="A37" t="s">
        <v>39</v>
      </c>
    </row>
  </sheetData>
  <sheetProtection/>
  <mergeCells count="20">
    <mergeCell ref="A18:B18"/>
    <mergeCell ref="A19:D19"/>
    <mergeCell ref="D10:D13"/>
    <mergeCell ref="A7:A9"/>
    <mergeCell ref="B7:B9"/>
    <mergeCell ref="C7:C9"/>
    <mergeCell ref="D7:D9"/>
    <mergeCell ref="A16:A17"/>
    <mergeCell ref="B16:B17"/>
    <mergeCell ref="C16:C17"/>
    <mergeCell ref="D16:D17"/>
    <mergeCell ref="A10:A13"/>
    <mergeCell ref="B10:B13"/>
    <mergeCell ref="C10:C13"/>
    <mergeCell ref="A1:G1"/>
    <mergeCell ref="A5:A6"/>
    <mergeCell ref="B5:B6"/>
    <mergeCell ref="C5:C6"/>
    <mergeCell ref="D5:D6"/>
    <mergeCell ref="A2:D2"/>
  </mergeCells>
  <printOptions/>
  <pageMargins left="0.82" right="0.29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G16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1.1484375" style="0" customWidth="1"/>
    <col min="2" max="2" width="4.28125" style="0" customWidth="1"/>
    <col min="3" max="3" width="30.8515625" style="0" customWidth="1"/>
    <col min="4" max="4" width="15.140625" style="0" customWidth="1"/>
    <col min="5" max="5" width="14.421875" style="0" customWidth="1"/>
    <col min="6" max="6" width="18.7109375" style="0" customWidth="1"/>
  </cols>
  <sheetData>
    <row r="2" spans="2:7" ht="37.5" customHeight="1">
      <c r="B2" s="590" t="s">
        <v>44</v>
      </c>
      <c r="C2" s="590"/>
      <c r="D2" s="590"/>
      <c r="E2" s="590"/>
      <c r="F2" s="590"/>
      <c r="G2" s="150"/>
    </row>
    <row r="3" spans="2:7" ht="41.25" customHeight="1">
      <c r="B3" s="588" t="s">
        <v>50</v>
      </c>
      <c r="C3" s="588"/>
      <c r="D3" s="588"/>
      <c r="E3" s="588"/>
      <c r="F3" s="588"/>
      <c r="G3" s="149"/>
    </row>
    <row r="4" spans="2:7" ht="12.75">
      <c r="B4" s="1"/>
      <c r="C4" s="1"/>
      <c r="D4" s="10"/>
      <c r="E4" s="1"/>
      <c r="F4" s="1"/>
      <c r="G4" s="1"/>
    </row>
    <row r="5" spans="2:7" ht="13.5" thickBot="1">
      <c r="B5" s="1"/>
      <c r="C5" s="1"/>
      <c r="D5" s="10"/>
      <c r="E5" s="1"/>
      <c r="F5" s="1"/>
      <c r="G5" s="1"/>
    </row>
    <row r="6" spans="2:7" ht="68.25" customHeight="1" thickBot="1">
      <c r="B6" s="111" t="s">
        <v>0</v>
      </c>
      <c r="C6" s="112" t="s">
        <v>23</v>
      </c>
      <c r="D6" s="113" t="s">
        <v>24</v>
      </c>
      <c r="E6" s="113" t="s">
        <v>25</v>
      </c>
      <c r="F6" s="114" t="s">
        <v>43</v>
      </c>
      <c r="G6" s="11"/>
    </row>
    <row r="7" spans="2:7" ht="12.75">
      <c r="B7" s="170" t="s">
        <v>28</v>
      </c>
      <c r="C7" s="581" t="s">
        <v>29</v>
      </c>
      <c r="D7" s="582"/>
      <c r="E7" s="582"/>
      <c r="F7" s="583"/>
      <c r="G7" s="1"/>
    </row>
    <row r="8" spans="2:7" ht="15.75" customHeight="1" thickBot="1">
      <c r="B8" s="171"/>
      <c r="C8" s="32"/>
      <c r="D8" s="34"/>
      <c r="E8" s="89">
        <f>SUM(E9:E11)</f>
        <v>96909.47</v>
      </c>
      <c r="F8" s="90">
        <f>SUM(F9:F11)</f>
        <v>16662.21</v>
      </c>
      <c r="G8" s="1"/>
    </row>
    <row r="9" spans="2:7" ht="15.75" customHeight="1" thickTop="1">
      <c r="B9" s="165" t="s">
        <v>26</v>
      </c>
      <c r="C9" s="17" t="s">
        <v>45</v>
      </c>
      <c r="D9" s="12">
        <v>2009</v>
      </c>
      <c r="E9" s="36">
        <v>2450.2</v>
      </c>
      <c r="F9" s="37">
        <v>0</v>
      </c>
      <c r="G9" s="1"/>
    </row>
    <row r="10" spans="2:7" ht="15.75" customHeight="1">
      <c r="B10" s="165">
        <v>2</v>
      </c>
      <c r="C10" s="17" t="s">
        <v>45</v>
      </c>
      <c r="D10" s="12">
        <v>2009</v>
      </c>
      <c r="E10" s="36">
        <v>444.56</v>
      </c>
      <c r="F10" s="37">
        <v>0</v>
      </c>
      <c r="G10" s="1"/>
    </row>
    <row r="11" spans="2:7" ht="16.5" customHeight="1">
      <c r="B11" s="165" t="s">
        <v>27</v>
      </c>
      <c r="C11" s="17" t="s">
        <v>46</v>
      </c>
      <c r="D11" s="12">
        <v>2009</v>
      </c>
      <c r="E11" s="4">
        <v>94014.71</v>
      </c>
      <c r="F11" s="5">
        <v>16662.21</v>
      </c>
      <c r="G11" s="1"/>
    </row>
    <row r="12" spans="2:7" ht="13.5" thickBot="1">
      <c r="B12" s="585" t="s">
        <v>30</v>
      </c>
      <c r="C12" s="586"/>
      <c r="D12" s="587"/>
      <c r="E12" s="116">
        <f>SUM(E9:E11)</f>
        <v>96909.47</v>
      </c>
      <c r="F12" s="117">
        <f>SUM(F9:F11)</f>
        <v>16662.21</v>
      </c>
      <c r="G12" s="1"/>
    </row>
    <row r="14" spans="3:5" ht="12.75">
      <c r="C14" s="181"/>
      <c r="E14" s="98"/>
    </row>
    <row r="16" ht="12.75">
      <c r="B16" s="180" t="s">
        <v>47</v>
      </c>
    </row>
  </sheetData>
  <sheetProtection/>
  <mergeCells count="4">
    <mergeCell ref="B12:D12"/>
    <mergeCell ref="C7:F7"/>
    <mergeCell ref="B2:F2"/>
    <mergeCell ref="B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T50"/>
  <sheetViews>
    <sheetView zoomScalePageLayoutView="0" workbookViewId="0" topLeftCell="A1">
      <selection activeCell="CS44" sqref="CS44"/>
    </sheetView>
  </sheetViews>
  <sheetFormatPr defaultColWidth="9.140625" defaultRowHeight="12.75"/>
  <cols>
    <col min="1" max="1" width="3.7109375" style="0" customWidth="1"/>
    <col min="2" max="2" width="32.28125" style="0" customWidth="1"/>
    <col min="3" max="14" width="0" style="0" hidden="1" customWidth="1"/>
    <col min="15" max="15" width="14.7109375" style="0" customWidth="1"/>
    <col min="16" max="27" width="0" style="0" hidden="1" customWidth="1"/>
    <col min="28" max="28" width="12.28125" style="0" customWidth="1"/>
    <col min="29" max="40" width="0" style="0" hidden="1" customWidth="1"/>
    <col min="41" max="41" width="15.140625" style="0" customWidth="1"/>
    <col min="42" max="53" width="0" style="0" hidden="1" customWidth="1"/>
    <col min="54" max="54" width="15.28125" style="0" customWidth="1"/>
    <col min="55" max="66" width="0" style="0" hidden="1" customWidth="1"/>
    <col min="67" max="67" width="12.421875" style="0" customWidth="1"/>
    <col min="68" max="79" width="0" style="0" hidden="1" customWidth="1"/>
    <col min="80" max="80" width="14.57421875" style="0" customWidth="1"/>
    <col min="81" max="92" width="0" style="0" hidden="1" customWidth="1"/>
    <col min="93" max="93" width="13.421875" style="0" customWidth="1"/>
  </cols>
  <sheetData>
    <row r="1" spans="1:93" ht="18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84" t="s">
        <v>274</v>
      </c>
    </row>
    <row r="2" spans="1:93" ht="15">
      <c r="A2" s="560" t="s">
        <v>354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0"/>
      <c r="U2" s="560"/>
      <c r="V2" s="560"/>
      <c r="W2" s="560"/>
      <c r="X2" s="560"/>
      <c r="Y2" s="560"/>
      <c r="Z2" s="560"/>
      <c r="AA2" s="560"/>
      <c r="AB2" s="560"/>
      <c r="AC2" s="560"/>
      <c r="AD2" s="560"/>
      <c r="AE2" s="560"/>
      <c r="AF2" s="560"/>
      <c r="AG2" s="560"/>
      <c r="AH2" s="560"/>
      <c r="AI2" s="560"/>
      <c r="AJ2" s="560"/>
      <c r="AK2" s="560"/>
      <c r="AL2" s="560"/>
      <c r="AM2" s="560"/>
      <c r="AN2" s="560"/>
      <c r="AO2" s="560"/>
      <c r="AP2" s="560"/>
      <c r="AQ2" s="560"/>
      <c r="AR2" s="560"/>
      <c r="AS2" s="560"/>
      <c r="AT2" s="560"/>
      <c r="AU2" s="560"/>
      <c r="AV2" s="560"/>
      <c r="AW2" s="560"/>
      <c r="AX2" s="560"/>
      <c r="AY2" s="560"/>
      <c r="AZ2" s="560"/>
      <c r="BA2" s="560"/>
      <c r="BB2" s="560"/>
      <c r="BC2" s="560"/>
      <c r="BD2" s="560"/>
      <c r="BE2" s="560"/>
      <c r="BF2" s="560"/>
      <c r="BG2" s="560"/>
      <c r="BH2" s="560"/>
      <c r="BI2" s="560"/>
      <c r="BJ2" s="560"/>
      <c r="BK2" s="560"/>
      <c r="BL2" s="560"/>
      <c r="BM2" s="560"/>
      <c r="BN2" s="560"/>
      <c r="BO2" s="560"/>
      <c r="BP2" s="560"/>
      <c r="BQ2" s="560"/>
      <c r="BR2" s="560"/>
      <c r="BS2" s="560"/>
      <c r="BT2" s="560"/>
      <c r="BU2" s="560"/>
      <c r="BV2" s="560"/>
      <c r="BW2" s="560"/>
      <c r="BX2" s="560"/>
      <c r="BY2" s="560"/>
      <c r="BZ2" s="560"/>
      <c r="CA2" s="560"/>
      <c r="CB2" s="560"/>
      <c r="CC2" s="560"/>
      <c r="CD2" s="560"/>
      <c r="CE2" s="560"/>
      <c r="CF2" s="560"/>
      <c r="CG2" s="560"/>
      <c r="CH2" s="560"/>
      <c r="CI2" s="560"/>
      <c r="CJ2" s="560"/>
      <c r="CK2" s="560"/>
      <c r="CL2" s="560"/>
      <c r="CM2" s="560"/>
      <c r="CN2" s="560"/>
      <c r="CO2" s="560"/>
    </row>
    <row r="3" spans="1:9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</row>
    <row r="4" spans="1:9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</row>
    <row r="5" spans="1:93" ht="42" customHeight="1">
      <c r="A5" s="565" t="s">
        <v>0</v>
      </c>
      <c r="B5" s="566" t="s">
        <v>1</v>
      </c>
      <c r="C5" s="566" t="s">
        <v>260</v>
      </c>
      <c r="D5" s="566"/>
      <c r="E5" s="566"/>
      <c r="F5" s="566"/>
      <c r="G5" s="566"/>
      <c r="H5" s="566"/>
      <c r="I5" s="566"/>
      <c r="J5" s="566"/>
      <c r="K5" s="566"/>
      <c r="L5" s="566"/>
      <c r="M5" s="566"/>
      <c r="N5" s="566"/>
      <c r="O5" s="566"/>
      <c r="P5" s="566" t="s">
        <v>261</v>
      </c>
      <c r="Q5" s="566"/>
      <c r="R5" s="566"/>
      <c r="S5" s="566"/>
      <c r="T5" s="566"/>
      <c r="U5" s="566"/>
      <c r="V5" s="566"/>
      <c r="W5" s="566"/>
      <c r="X5" s="566"/>
      <c r="Y5" s="566"/>
      <c r="Z5" s="566"/>
      <c r="AA5" s="566"/>
      <c r="AB5" s="566"/>
      <c r="AC5" s="665" t="s">
        <v>259</v>
      </c>
      <c r="AD5" s="665"/>
      <c r="AE5" s="665"/>
      <c r="AF5" s="665"/>
      <c r="AG5" s="665"/>
      <c r="AH5" s="665"/>
      <c r="AI5" s="665"/>
      <c r="AJ5" s="665"/>
      <c r="AK5" s="665"/>
      <c r="AL5" s="665"/>
      <c r="AM5" s="665"/>
      <c r="AN5" s="665"/>
      <c r="AO5" s="665"/>
      <c r="AP5" s="566" t="s">
        <v>285</v>
      </c>
      <c r="AQ5" s="566"/>
      <c r="AR5" s="566"/>
      <c r="AS5" s="566"/>
      <c r="AT5" s="566"/>
      <c r="AU5" s="566"/>
      <c r="AV5" s="566"/>
      <c r="AW5" s="566"/>
      <c r="AX5" s="566"/>
      <c r="AY5" s="566"/>
      <c r="AZ5" s="566"/>
      <c r="BA5" s="566"/>
      <c r="BB5" s="566"/>
      <c r="BC5" s="566" t="s">
        <v>286</v>
      </c>
      <c r="BD5" s="566"/>
      <c r="BE5" s="566"/>
      <c r="BF5" s="566"/>
      <c r="BG5" s="566"/>
      <c r="BH5" s="566"/>
      <c r="BI5" s="566"/>
      <c r="BJ5" s="566"/>
      <c r="BK5" s="566"/>
      <c r="BL5" s="566"/>
      <c r="BM5" s="566"/>
      <c r="BN5" s="566"/>
      <c r="BO5" s="566"/>
      <c r="BP5" s="665" t="s">
        <v>287</v>
      </c>
      <c r="BQ5" s="665"/>
      <c r="BR5" s="665"/>
      <c r="BS5" s="665"/>
      <c r="BT5" s="665"/>
      <c r="BU5" s="665"/>
      <c r="BV5" s="665"/>
      <c r="BW5" s="665"/>
      <c r="BX5" s="665"/>
      <c r="BY5" s="665"/>
      <c r="BZ5" s="665"/>
      <c r="CA5" s="665"/>
      <c r="CB5" s="665"/>
      <c r="CC5" s="665" t="s">
        <v>355</v>
      </c>
      <c r="CD5" s="665"/>
      <c r="CE5" s="665"/>
      <c r="CF5" s="665"/>
      <c r="CG5" s="665"/>
      <c r="CH5" s="665"/>
      <c r="CI5" s="665"/>
      <c r="CJ5" s="665"/>
      <c r="CK5" s="665"/>
      <c r="CL5" s="665"/>
      <c r="CM5" s="665"/>
      <c r="CN5" s="665"/>
      <c r="CO5" s="665"/>
    </row>
    <row r="6" spans="1:93" ht="32.25" customHeight="1" hidden="1">
      <c r="A6" s="565"/>
      <c r="B6" s="566"/>
      <c r="C6" s="358" t="s">
        <v>199</v>
      </c>
      <c r="D6" s="358" t="s">
        <v>200</v>
      </c>
      <c r="E6" s="358" t="s">
        <v>201</v>
      </c>
      <c r="F6" s="358" t="s">
        <v>202</v>
      </c>
      <c r="G6" s="358" t="s">
        <v>99</v>
      </c>
      <c r="H6" s="358" t="s">
        <v>203</v>
      </c>
      <c r="I6" s="358" t="s">
        <v>204</v>
      </c>
      <c r="J6" s="358" t="s">
        <v>205</v>
      </c>
      <c r="K6" s="358" t="s">
        <v>206</v>
      </c>
      <c r="L6" s="358" t="s">
        <v>207</v>
      </c>
      <c r="M6" s="358" t="s">
        <v>208</v>
      </c>
      <c r="N6" s="358" t="s">
        <v>209</v>
      </c>
      <c r="O6" s="357" t="s">
        <v>210</v>
      </c>
      <c r="P6" s="358" t="s">
        <v>199</v>
      </c>
      <c r="Q6" s="358" t="s">
        <v>200</v>
      </c>
      <c r="R6" s="358" t="s">
        <v>201</v>
      </c>
      <c r="S6" s="358" t="s">
        <v>202</v>
      </c>
      <c r="T6" s="358" t="s">
        <v>99</v>
      </c>
      <c r="U6" s="358" t="s">
        <v>203</v>
      </c>
      <c r="V6" s="358" t="s">
        <v>204</v>
      </c>
      <c r="W6" s="358" t="s">
        <v>205</v>
      </c>
      <c r="X6" s="358" t="s">
        <v>206</v>
      </c>
      <c r="Y6" s="358" t="s">
        <v>207</v>
      </c>
      <c r="Z6" s="358" t="s">
        <v>208</v>
      </c>
      <c r="AA6" s="358" t="s">
        <v>209</v>
      </c>
      <c r="AB6" s="357" t="s">
        <v>210</v>
      </c>
      <c r="AC6" s="358" t="s">
        <v>199</v>
      </c>
      <c r="AD6" s="358" t="s">
        <v>200</v>
      </c>
      <c r="AE6" s="358" t="s">
        <v>201</v>
      </c>
      <c r="AF6" s="358" t="s">
        <v>202</v>
      </c>
      <c r="AG6" s="358" t="s">
        <v>99</v>
      </c>
      <c r="AH6" s="358" t="s">
        <v>203</v>
      </c>
      <c r="AI6" s="358" t="s">
        <v>204</v>
      </c>
      <c r="AJ6" s="358" t="s">
        <v>205</v>
      </c>
      <c r="AK6" s="358" t="s">
        <v>206</v>
      </c>
      <c r="AL6" s="358" t="s">
        <v>207</v>
      </c>
      <c r="AM6" s="359" t="s">
        <v>208</v>
      </c>
      <c r="AN6" s="359" t="s">
        <v>209</v>
      </c>
      <c r="AO6" s="357" t="s">
        <v>210</v>
      </c>
      <c r="AP6" s="358" t="s">
        <v>199</v>
      </c>
      <c r="AQ6" s="358" t="s">
        <v>200</v>
      </c>
      <c r="AR6" s="358" t="s">
        <v>201</v>
      </c>
      <c r="AS6" s="358" t="s">
        <v>202</v>
      </c>
      <c r="AT6" s="358" t="s">
        <v>99</v>
      </c>
      <c r="AU6" s="358" t="s">
        <v>203</v>
      </c>
      <c r="AV6" s="358" t="s">
        <v>204</v>
      </c>
      <c r="AW6" s="358" t="s">
        <v>205</v>
      </c>
      <c r="AX6" s="358" t="s">
        <v>206</v>
      </c>
      <c r="AY6" s="358" t="s">
        <v>207</v>
      </c>
      <c r="AZ6" s="358" t="s">
        <v>208</v>
      </c>
      <c r="BA6" s="358" t="s">
        <v>209</v>
      </c>
      <c r="BB6" s="357" t="s">
        <v>210</v>
      </c>
      <c r="BC6" s="358" t="s">
        <v>199</v>
      </c>
      <c r="BD6" s="358" t="s">
        <v>200</v>
      </c>
      <c r="BE6" s="358" t="s">
        <v>201</v>
      </c>
      <c r="BF6" s="358" t="s">
        <v>202</v>
      </c>
      <c r="BG6" s="358" t="s">
        <v>99</v>
      </c>
      <c r="BH6" s="358" t="s">
        <v>203</v>
      </c>
      <c r="BI6" s="358" t="s">
        <v>204</v>
      </c>
      <c r="BJ6" s="358" t="s">
        <v>205</v>
      </c>
      <c r="BK6" s="358" t="s">
        <v>206</v>
      </c>
      <c r="BL6" s="358" t="s">
        <v>207</v>
      </c>
      <c r="BM6" s="358" t="s">
        <v>208</v>
      </c>
      <c r="BN6" s="358" t="s">
        <v>209</v>
      </c>
      <c r="BO6" s="357" t="s">
        <v>210</v>
      </c>
      <c r="BP6" s="358" t="s">
        <v>199</v>
      </c>
      <c r="BQ6" s="358" t="s">
        <v>200</v>
      </c>
      <c r="BR6" s="358" t="s">
        <v>201</v>
      </c>
      <c r="BS6" s="358" t="s">
        <v>202</v>
      </c>
      <c r="BT6" s="358" t="s">
        <v>99</v>
      </c>
      <c r="BU6" s="358" t="s">
        <v>203</v>
      </c>
      <c r="BV6" s="358" t="s">
        <v>204</v>
      </c>
      <c r="BW6" s="358" t="s">
        <v>205</v>
      </c>
      <c r="BX6" s="358" t="s">
        <v>206</v>
      </c>
      <c r="BY6" s="358" t="s">
        <v>207</v>
      </c>
      <c r="BZ6" s="359" t="s">
        <v>208</v>
      </c>
      <c r="CA6" s="359" t="s">
        <v>209</v>
      </c>
      <c r="CB6" s="357" t="s">
        <v>210</v>
      </c>
      <c r="CC6" s="358" t="s">
        <v>199</v>
      </c>
      <c r="CD6" s="358" t="s">
        <v>200</v>
      </c>
      <c r="CE6" s="358" t="s">
        <v>201</v>
      </c>
      <c r="CF6" s="358" t="s">
        <v>202</v>
      </c>
      <c r="CG6" s="358" t="s">
        <v>99</v>
      </c>
      <c r="CH6" s="358" t="s">
        <v>203</v>
      </c>
      <c r="CI6" s="358" t="s">
        <v>204</v>
      </c>
      <c r="CJ6" s="358" t="s">
        <v>205</v>
      </c>
      <c r="CK6" s="358" t="s">
        <v>206</v>
      </c>
      <c r="CL6" s="358" t="s">
        <v>207</v>
      </c>
      <c r="CM6" s="358" t="s">
        <v>208</v>
      </c>
      <c r="CN6" s="358" t="s">
        <v>209</v>
      </c>
      <c r="CO6" s="357" t="s">
        <v>210</v>
      </c>
    </row>
    <row r="7" spans="1:93" ht="16.5" customHeight="1">
      <c r="A7" s="230">
        <v>105</v>
      </c>
      <c r="B7" s="231" t="s">
        <v>2</v>
      </c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0">
        <v>7197135.15</v>
      </c>
      <c r="P7" s="360"/>
      <c r="Q7" s="360"/>
      <c r="R7" s="360"/>
      <c r="S7" s="360"/>
      <c r="T7" s="360"/>
      <c r="U7" s="360"/>
      <c r="V7" s="360"/>
      <c r="W7" s="360"/>
      <c r="X7" s="360"/>
      <c r="Y7" s="360"/>
      <c r="Z7" s="360"/>
      <c r="AA7" s="360"/>
      <c r="AB7" s="360">
        <v>894261.82</v>
      </c>
      <c r="AC7" s="360"/>
      <c r="AD7" s="360"/>
      <c r="AE7" s="360"/>
      <c r="AF7" s="360"/>
      <c r="AG7" s="360"/>
      <c r="AH7" s="360"/>
      <c r="AI7" s="360"/>
      <c r="AJ7" s="360"/>
      <c r="AK7" s="360"/>
      <c r="AL7" s="360"/>
      <c r="AM7" s="360"/>
      <c r="AN7" s="360"/>
      <c r="AO7" s="360">
        <f>O7-AB7</f>
        <v>6302873.33</v>
      </c>
      <c r="AP7" s="361"/>
      <c r="AQ7" s="361"/>
      <c r="AR7" s="361"/>
      <c r="AS7" s="361"/>
      <c r="AT7" s="361"/>
      <c r="AU7" s="361"/>
      <c r="AV7" s="361"/>
      <c r="AW7" s="361"/>
      <c r="AX7" s="361"/>
      <c r="AY7" s="361"/>
      <c r="AZ7" s="361"/>
      <c r="BA7" s="361"/>
      <c r="BB7" s="291">
        <v>7219904.05</v>
      </c>
      <c r="BC7" s="360"/>
      <c r="BD7" s="360"/>
      <c r="BE7" s="360"/>
      <c r="BF7" s="360"/>
      <c r="BG7" s="360"/>
      <c r="BH7" s="360"/>
      <c r="BI7" s="360"/>
      <c r="BJ7" s="360"/>
      <c r="BK7" s="360"/>
      <c r="BL7" s="360"/>
      <c r="BM7" s="360"/>
      <c r="BN7" s="360"/>
      <c r="BO7" s="291">
        <v>1074190.2</v>
      </c>
      <c r="BP7" s="360"/>
      <c r="BQ7" s="360"/>
      <c r="BR7" s="360"/>
      <c r="BS7" s="360"/>
      <c r="BT7" s="360"/>
      <c r="BU7" s="360"/>
      <c r="BV7" s="360"/>
      <c r="BW7" s="360"/>
      <c r="BX7" s="360"/>
      <c r="BY7" s="360"/>
      <c r="BZ7" s="360"/>
      <c r="CA7" s="360"/>
      <c r="CB7" s="360">
        <f>BB7-BO7</f>
        <v>6145713.85</v>
      </c>
      <c r="CC7" s="360"/>
      <c r="CD7" s="360"/>
      <c r="CE7" s="360"/>
      <c r="CF7" s="360"/>
      <c r="CG7" s="360"/>
      <c r="CH7" s="360"/>
      <c r="CI7" s="360"/>
      <c r="CJ7" s="360"/>
      <c r="CK7" s="360"/>
      <c r="CL7" s="360"/>
      <c r="CM7" s="360"/>
      <c r="CN7" s="360"/>
      <c r="CO7" s="360">
        <f>BB7-O7</f>
        <v>22768.89999999944</v>
      </c>
    </row>
    <row r="8" spans="1:93" ht="16.5" customHeight="1">
      <c r="A8" s="230">
        <v>101</v>
      </c>
      <c r="B8" s="231" t="s">
        <v>60</v>
      </c>
      <c r="C8" s="361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0">
        <v>520097.09</v>
      </c>
      <c r="P8" s="360"/>
      <c r="Q8" s="360"/>
      <c r="R8" s="360"/>
      <c r="S8" s="360"/>
      <c r="T8" s="360"/>
      <c r="U8" s="360"/>
      <c r="V8" s="360"/>
      <c r="W8" s="360"/>
      <c r="X8" s="360"/>
      <c r="Y8" s="360"/>
      <c r="Z8" s="360"/>
      <c r="AA8" s="360"/>
      <c r="AB8" s="360">
        <v>214290.08</v>
      </c>
      <c r="AC8" s="360"/>
      <c r="AD8" s="360"/>
      <c r="AE8" s="360"/>
      <c r="AF8" s="360"/>
      <c r="AG8" s="360"/>
      <c r="AH8" s="360"/>
      <c r="AI8" s="360"/>
      <c r="AJ8" s="360"/>
      <c r="AK8" s="360"/>
      <c r="AL8" s="360"/>
      <c r="AM8" s="360"/>
      <c r="AN8" s="360"/>
      <c r="AO8" s="360">
        <f aca="true" t="shared" si="0" ref="AO8:AO45">O8-AB8</f>
        <v>305807.01</v>
      </c>
      <c r="AP8" s="361"/>
      <c r="AQ8" s="361"/>
      <c r="AR8" s="361"/>
      <c r="AS8" s="361"/>
      <c r="AT8" s="361"/>
      <c r="AU8" s="361"/>
      <c r="AV8" s="361"/>
      <c r="AW8" s="361"/>
      <c r="AX8" s="361"/>
      <c r="AY8" s="361"/>
      <c r="AZ8" s="361"/>
      <c r="BA8" s="361"/>
      <c r="BB8" s="291">
        <v>520097.09</v>
      </c>
      <c r="BC8" s="360"/>
      <c r="BD8" s="360"/>
      <c r="BE8" s="360"/>
      <c r="BF8" s="360"/>
      <c r="BG8" s="360"/>
      <c r="BH8" s="360"/>
      <c r="BI8" s="360"/>
      <c r="BJ8" s="360"/>
      <c r="BK8" s="360"/>
      <c r="BL8" s="360"/>
      <c r="BM8" s="360"/>
      <c r="BN8" s="360"/>
      <c r="BO8" s="291">
        <v>227292.51</v>
      </c>
      <c r="BP8" s="360"/>
      <c r="BQ8" s="360"/>
      <c r="BR8" s="360"/>
      <c r="BS8" s="360"/>
      <c r="BT8" s="360"/>
      <c r="BU8" s="360"/>
      <c r="BV8" s="360"/>
      <c r="BW8" s="360"/>
      <c r="BX8" s="360"/>
      <c r="BY8" s="360"/>
      <c r="BZ8" s="360"/>
      <c r="CA8" s="360"/>
      <c r="CB8" s="360">
        <f aca="true" t="shared" si="1" ref="CB8:CB45">BB8-BO8</f>
        <v>292804.58</v>
      </c>
      <c r="CC8" s="360"/>
      <c r="CD8" s="360"/>
      <c r="CE8" s="360"/>
      <c r="CF8" s="360"/>
      <c r="CG8" s="360"/>
      <c r="CH8" s="360"/>
      <c r="CI8" s="360"/>
      <c r="CJ8" s="360"/>
      <c r="CK8" s="360"/>
      <c r="CL8" s="360"/>
      <c r="CM8" s="360"/>
      <c r="CN8" s="360"/>
      <c r="CO8" s="360">
        <f aca="true" t="shared" si="2" ref="CO8:CO45">BB8-O8</f>
        <v>0</v>
      </c>
    </row>
    <row r="9" spans="1:93" ht="16.5" customHeight="1">
      <c r="A9" s="230">
        <v>102</v>
      </c>
      <c r="B9" s="231" t="s">
        <v>211</v>
      </c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0">
        <v>5221.21</v>
      </c>
      <c r="P9" s="360"/>
      <c r="Q9" s="360"/>
      <c r="R9" s="360"/>
      <c r="S9" s="360"/>
      <c r="T9" s="360"/>
      <c r="U9" s="360"/>
      <c r="V9" s="360"/>
      <c r="W9" s="360"/>
      <c r="X9" s="360"/>
      <c r="Y9" s="360"/>
      <c r="Z9" s="360"/>
      <c r="AA9" s="360"/>
      <c r="AB9" s="360">
        <v>1011.63</v>
      </c>
      <c r="AC9" s="360"/>
      <c r="AD9" s="360"/>
      <c r="AE9" s="360"/>
      <c r="AF9" s="360"/>
      <c r="AG9" s="360"/>
      <c r="AH9" s="360"/>
      <c r="AI9" s="360"/>
      <c r="AJ9" s="360"/>
      <c r="AK9" s="360"/>
      <c r="AL9" s="360"/>
      <c r="AM9" s="360"/>
      <c r="AN9" s="360"/>
      <c r="AO9" s="360">
        <f t="shared" si="0"/>
        <v>4209.58</v>
      </c>
      <c r="AP9" s="361"/>
      <c r="AQ9" s="361"/>
      <c r="AR9" s="361"/>
      <c r="AS9" s="361"/>
      <c r="AT9" s="361"/>
      <c r="AU9" s="361"/>
      <c r="AV9" s="361"/>
      <c r="AW9" s="361"/>
      <c r="AX9" s="361"/>
      <c r="AY9" s="361"/>
      <c r="AZ9" s="361"/>
      <c r="BA9" s="361"/>
      <c r="BB9" s="291">
        <v>5221.21</v>
      </c>
      <c r="BC9" s="360"/>
      <c r="BD9" s="360"/>
      <c r="BE9" s="360"/>
      <c r="BF9" s="360"/>
      <c r="BG9" s="360"/>
      <c r="BH9" s="360"/>
      <c r="BI9" s="360"/>
      <c r="BJ9" s="360"/>
      <c r="BK9" s="360"/>
      <c r="BL9" s="360"/>
      <c r="BM9" s="360"/>
      <c r="BN9" s="360"/>
      <c r="BO9" s="291">
        <v>1142.16</v>
      </c>
      <c r="BP9" s="360"/>
      <c r="BQ9" s="360"/>
      <c r="BR9" s="360"/>
      <c r="BS9" s="360"/>
      <c r="BT9" s="360"/>
      <c r="BU9" s="360"/>
      <c r="BV9" s="360"/>
      <c r="BW9" s="360"/>
      <c r="BX9" s="360"/>
      <c r="BY9" s="360"/>
      <c r="BZ9" s="360"/>
      <c r="CA9" s="360"/>
      <c r="CB9" s="360">
        <f t="shared" si="1"/>
        <v>4079.05</v>
      </c>
      <c r="CC9" s="360"/>
      <c r="CD9" s="360"/>
      <c r="CE9" s="360"/>
      <c r="CF9" s="360"/>
      <c r="CG9" s="360"/>
      <c r="CH9" s="360"/>
      <c r="CI9" s="360"/>
      <c r="CJ9" s="360"/>
      <c r="CK9" s="360"/>
      <c r="CL9" s="360"/>
      <c r="CM9" s="360"/>
      <c r="CN9" s="360"/>
      <c r="CO9" s="360">
        <f t="shared" si="2"/>
        <v>0</v>
      </c>
    </row>
    <row r="10" spans="1:93" ht="14.25" customHeight="1">
      <c r="A10" s="230">
        <v>106</v>
      </c>
      <c r="B10" s="231" t="s">
        <v>35</v>
      </c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0">
        <v>744744.86</v>
      </c>
      <c r="P10" s="360"/>
      <c r="Q10" s="360"/>
      <c r="R10" s="360"/>
      <c r="S10" s="360"/>
      <c r="T10" s="360"/>
      <c r="U10" s="360"/>
      <c r="V10" s="360"/>
      <c r="W10" s="360"/>
      <c r="X10" s="360"/>
      <c r="Y10" s="360"/>
      <c r="Z10" s="360"/>
      <c r="AA10" s="360"/>
      <c r="AB10" s="360">
        <v>408992.22</v>
      </c>
      <c r="AC10" s="360"/>
      <c r="AD10" s="360"/>
      <c r="AE10" s="360"/>
      <c r="AF10" s="360"/>
      <c r="AG10" s="360"/>
      <c r="AH10" s="360"/>
      <c r="AI10" s="360"/>
      <c r="AJ10" s="360"/>
      <c r="AK10" s="360"/>
      <c r="AL10" s="360"/>
      <c r="AM10" s="360"/>
      <c r="AN10" s="360"/>
      <c r="AO10" s="360">
        <f t="shared" si="0"/>
        <v>335752.64</v>
      </c>
      <c r="AP10" s="361"/>
      <c r="AQ10" s="361"/>
      <c r="AR10" s="361"/>
      <c r="AS10" s="361"/>
      <c r="AT10" s="361"/>
      <c r="AU10" s="361"/>
      <c r="AV10" s="361"/>
      <c r="AW10" s="361"/>
      <c r="AX10" s="361"/>
      <c r="AY10" s="361"/>
      <c r="AZ10" s="361"/>
      <c r="BA10" s="361"/>
      <c r="BB10" s="291">
        <v>744744.86</v>
      </c>
      <c r="BC10" s="360"/>
      <c r="BD10" s="360"/>
      <c r="BE10" s="360"/>
      <c r="BF10" s="360"/>
      <c r="BG10" s="360"/>
      <c r="BH10" s="360"/>
      <c r="BI10" s="360"/>
      <c r="BJ10" s="360"/>
      <c r="BK10" s="360"/>
      <c r="BL10" s="360"/>
      <c r="BM10" s="360"/>
      <c r="BN10" s="360"/>
      <c r="BO10" s="291">
        <v>427610.84</v>
      </c>
      <c r="BP10" s="360"/>
      <c r="BQ10" s="360"/>
      <c r="BR10" s="360"/>
      <c r="BS10" s="360"/>
      <c r="BT10" s="360"/>
      <c r="BU10" s="360"/>
      <c r="BV10" s="360"/>
      <c r="BW10" s="360"/>
      <c r="BX10" s="360"/>
      <c r="BY10" s="360"/>
      <c r="BZ10" s="360"/>
      <c r="CA10" s="360"/>
      <c r="CB10" s="360">
        <f t="shared" si="1"/>
        <v>317134.01999999996</v>
      </c>
      <c r="CC10" s="360"/>
      <c r="CD10" s="360"/>
      <c r="CE10" s="360"/>
      <c r="CF10" s="360"/>
      <c r="CG10" s="360"/>
      <c r="CH10" s="360"/>
      <c r="CI10" s="360"/>
      <c r="CJ10" s="360"/>
      <c r="CK10" s="360"/>
      <c r="CL10" s="360"/>
      <c r="CM10" s="360"/>
      <c r="CN10" s="360"/>
      <c r="CO10" s="360">
        <f t="shared" si="2"/>
        <v>0</v>
      </c>
    </row>
    <row r="11" spans="1:93" ht="14.25" customHeight="1">
      <c r="A11" s="230">
        <v>107</v>
      </c>
      <c r="B11" s="231" t="s">
        <v>95</v>
      </c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0">
        <v>18733936.63</v>
      </c>
      <c r="P11" s="360"/>
      <c r="Q11" s="360"/>
      <c r="R11" s="360"/>
      <c r="S11" s="360"/>
      <c r="T11" s="360"/>
      <c r="U11" s="360"/>
      <c r="V11" s="360"/>
      <c r="W11" s="360"/>
      <c r="X11" s="360"/>
      <c r="Y11" s="360"/>
      <c r="Z11" s="360"/>
      <c r="AA11" s="360"/>
      <c r="AB11" s="360">
        <v>6542333.52</v>
      </c>
      <c r="AC11" s="360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>
        <f t="shared" si="0"/>
        <v>12191603.11</v>
      </c>
      <c r="AP11" s="361"/>
      <c r="AQ11" s="361"/>
      <c r="AR11" s="361"/>
      <c r="AS11" s="361"/>
      <c r="AT11" s="361"/>
      <c r="AU11" s="361"/>
      <c r="AV11" s="361"/>
      <c r="AW11" s="361"/>
      <c r="AX11" s="361"/>
      <c r="AY11" s="361"/>
      <c r="AZ11" s="361"/>
      <c r="BA11" s="361"/>
      <c r="BB11" s="291">
        <v>18863847.21</v>
      </c>
      <c r="BC11" s="360"/>
      <c r="BD11" s="360"/>
      <c r="BE11" s="360"/>
      <c r="BF11" s="360"/>
      <c r="BG11" s="360"/>
      <c r="BH11" s="360"/>
      <c r="BI11" s="360"/>
      <c r="BJ11" s="360"/>
      <c r="BK11" s="360"/>
      <c r="BL11" s="360"/>
      <c r="BM11" s="360"/>
      <c r="BN11" s="360"/>
      <c r="BO11" s="409">
        <v>7010681.94</v>
      </c>
      <c r="BP11" s="360"/>
      <c r="BQ11" s="360"/>
      <c r="BR11" s="360"/>
      <c r="BS11" s="360"/>
      <c r="BT11" s="360"/>
      <c r="BU11" s="360"/>
      <c r="BV11" s="360"/>
      <c r="BW11" s="360"/>
      <c r="BX11" s="360"/>
      <c r="BY11" s="360"/>
      <c r="BZ11" s="360"/>
      <c r="CA11" s="360"/>
      <c r="CB11" s="360">
        <f t="shared" si="1"/>
        <v>11853165.27</v>
      </c>
      <c r="CC11" s="360"/>
      <c r="CD11" s="360"/>
      <c r="CE11" s="360"/>
      <c r="CF11" s="360"/>
      <c r="CG11" s="360"/>
      <c r="CH11" s="360"/>
      <c r="CI11" s="360"/>
      <c r="CJ11" s="360"/>
      <c r="CK11" s="360"/>
      <c r="CL11" s="360"/>
      <c r="CM11" s="360"/>
      <c r="CN11" s="360"/>
      <c r="CO11" s="360">
        <f t="shared" si="2"/>
        <v>129910.58000000194</v>
      </c>
    </row>
    <row r="12" spans="1:93" ht="16.5" customHeight="1">
      <c r="A12" s="230">
        <v>109</v>
      </c>
      <c r="B12" s="231" t="s">
        <v>3</v>
      </c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0">
        <v>2756874.35</v>
      </c>
      <c r="P12" s="360"/>
      <c r="Q12" s="360"/>
      <c r="R12" s="360"/>
      <c r="S12" s="360"/>
      <c r="T12" s="360"/>
      <c r="U12" s="360"/>
      <c r="V12" s="360"/>
      <c r="W12" s="360"/>
      <c r="X12" s="360"/>
      <c r="Y12" s="360"/>
      <c r="Z12" s="360"/>
      <c r="AA12" s="360"/>
      <c r="AB12" s="360">
        <v>1113072.3</v>
      </c>
      <c r="AC12" s="360"/>
      <c r="AD12" s="360"/>
      <c r="AE12" s="360"/>
      <c r="AF12" s="360"/>
      <c r="AG12" s="360"/>
      <c r="AH12" s="360"/>
      <c r="AI12" s="360"/>
      <c r="AJ12" s="360"/>
      <c r="AK12" s="360"/>
      <c r="AL12" s="360"/>
      <c r="AM12" s="360"/>
      <c r="AN12" s="360"/>
      <c r="AO12" s="360">
        <f t="shared" si="0"/>
        <v>1643802.05</v>
      </c>
      <c r="AP12" s="361"/>
      <c r="AQ12" s="361"/>
      <c r="AR12" s="361"/>
      <c r="AS12" s="361"/>
      <c r="AT12" s="361"/>
      <c r="AU12" s="361"/>
      <c r="AV12" s="361"/>
      <c r="AW12" s="361"/>
      <c r="AX12" s="361"/>
      <c r="AY12" s="361"/>
      <c r="AZ12" s="361"/>
      <c r="BA12" s="361"/>
      <c r="BB12" s="291">
        <v>3660676.1</v>
      </c>
      <c r="BC12" s="360"/>
      <c r="BD12" s="360"/>
      <c r="BE12" s="360"/>
      <c r="BF12" s="360"/>
      <c r="BG12" s="360"/>
      <c r="BH12" s="360"/>
      <c r="BI12" s="360"/>
      <c r="BJ12" s="360"/>
      <c r="BK12" s="360"/>
      <c r="BL12" s="360"/>
      <c r="BM12" s="360"/>
      <c r="BN12" s="360"/>
      <c r="BO12" s="409">
        <v>1182322.32</v>
      </c>
      <c r="BP12" s="360"/>
      <c r="BQ12" s="360"/>
      <c r="BR12" s="360"/>
      <c r="BS12" s="360"/>
      <c r="BT12" s="360"/>
      <c r="BU12" s="360"/>
      <c r="BV12" s="360"/>
      <c r="BW12" s="360"/>
      <c r="BX12" s="360"/>
      <c r="BY12" s="360"/>
      <c r="BZ12" s="360"/>
      <c r="CA12" s="360"/>
      <c r="CB12" s="360">
        <f t="shared" si="1"/>
        <v>2478353.7800000003</v>
      </c>
      <c r="CC12" s="360"/>
      <c r="CD12" s="360"/>
      <c r="CE12" s="360"/>
      <c r="CF12" s="360"/>
      <c r="CG12" s="360"/>
      <c r="CH12" s="360"/>
      <c r="CI12" s="360"/>
      <c r="CJ12" s="360"/>
      <c r="CK12" s="360"/>
      <c r="CL12" s="360"/>
      <c r="CM12" s="360"/>
      <c r="CN12" s="360"/>
      <c r="CO12" s="360">
        <f t="shared" si="2"/>
        <v>903801.75</v>
      </c>
    </row>
    <row r="13" spans="1:93" ht="17.25" customHeight="1">
      <c r="A13" s="230">
        <v>110</v>
      </c>
      <c r="B13" s="231" t="s">
        <v>101</v>
      </c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0">
        <v>2849431.95</v>
      </c>
      <c r="P13" s="360"/>
      <c r="Q13" s="360"/>
      <c r="R13" s="360"/>
      <c r="S13" s="360"/>
      <c r="T13" s="360"/>
      <c r="U13" s="360"/>
      <c r="V13" s="360"/>
      <c r="W13" s="360"/>
      <c r="X13" s="360"/>
      <c r="Y13" s="360"/>
      <c r="Z13" s="360"/>
      <c r="AA13" s="360"/>
      <c r="AB13" s="360">
        <v>826029.15</v>
      </c>
      <c r="AC13" s="360"/>
      <c r="AD13" s="360"/>
      <c r="AE13" s="360"/>
      <c r="AF13" s="360"/>
      <c r="AG13" s="360"/>
      <c r="AH13" s="360"/>
      <c r="AI13" s="360"/>
      <c r="AJ13" s="360"/>
      <c r="AK13" s="360"/>
      <c r="AL13" s="360"/>
      <c r="AM13" s="360"/>
      <c r="AN13" s="360"/>
      <c r="AO13" s="360">
        <f t="shared" si="0"/>
        <v>2023402.8000000003</v>
      </c>
      <c r="AP13" s="361"/>
      <c r="AQ13" s="361"/>
      <c r="AR13" s="361"/>
      <c r="AS13" s="361"/>
      <c r="AT13" s="361"/>
      <c r="AU13" s="361"/>
      <c r="AV13" s="361"/>
      <c r="AW13" s="361"/>
      <c r="AX13" s="361"/>
      <c r="AY13" s="361"/>
      <c r="AZ13" s="361"/>
      <c r="BA13" s="361"/>
      <c r="BB13" s="291">
        <v>3269189.23</v>
      </c>
      <c r="BC13" s="360"/>
      <c r="BD13" s="360"/>
      <c r="BE13" s="360"/>
      <c r="BF13" s="360"/>
      <c r="BG13" s="360"/>
      <c r="BH13" s="360"/>
      <c r="BI13" s="360"/>
      <c r="BJ13" s="360"/>
      <c r="BK13" s="360"/>
      <c r="BL13" s="360"/>
      <c r="BM13" s="360"/>
      <c r="BN13" s="360"/>
      <c r="BO13" s="409">
        <v>883024.33</v>
      </c>
      <c r="BP13" s="360"/>
      <c r="BQ13" s="360"/>
      <c r="BR13" s="360"/>
      <c r="BS13" s="360"/>
      <c r="BT13" s="360"/>
      <c r="BU13" s="360"/>
      <c r="BV13" s="360"/>
      <c r="BW13" s="360"/>
      <c r="BX13" s="360"/>
      <c r="BY13" s="360"/>
      <c r="BZ13" s="360"/>
      <c r="CA13" s="360"/>
      <c r="CB13" s="360">
        <f t="shared" si="1"/>
        <v>2386164.9</v>
      </c>
      <c r="CC13" s="360"/>
      <c r="CD13" s="360"/>
      <c r="CE13" s="360"/>
      <c r="CF13" s="360"/>
      <c r="CG13" s="360"/>
      <c r="CH13" s="360"/>
      <c r="CI13" s="360"/>
      <c r="CJ13" s="360"/>
      <c r="CK13" s="360"/>
      <c r="CL13" s="360"/>
      <c r="CM13" s="360"/>
      <c r="CN13" s="360"/>
      <c r="CO13" s="360">
        <f t="shared" si="2"/>
        <v>419757.2799999998</v>
      </c>
    </row>
    <row r="14" spans="1:93" ht="14.25" customHeight="1">
      <c r="A14" s="230">
        <v>210</v>
      </c>
      <c r="B14" s="231" t="s">
        <v>102</v>
      </c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0">
        <v>303672.02</v>
      </c>
      <c r="P14" s="360"/>
      <c r="Q14" s="360"/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60">
        <v>299646.72</v>
      </c>
      <c r="AC14" s="360"/>
      <c r="AD14" s="360"/>
      <c r="AE14" s="360"/>
      <c r="AF14" s="360"/>
      <c r="AG14" s="360"/>
      <c r="AH14" s="360"/>
      <c r="AI14" s="360"/>
      <c r="AJ14" s="360"/>
      <c r="AK14" s="360"/>
      <c r="AL14" s="360"/>
      <c r="AM14" s="360"/>
      <c r="AN14" s="360"/>
      <c r="AO14" s="360">
        <f t="shared" si="0"/>
        <v>4025.3000000000466</v>
      </c>
      <c r="AP14" s="361"/>
      <c r="AQ14" s="361"/>
      <c r="AR14" s="361"/>
      <c r="AS14" s="361"/>
      <c r="AT14" s="361"/>
      <c r="AU14" s="361"/>
      <c r="AV14" s="361"/>
      <c r="AW14" s="361"/>
      <c r="AX14" s="361"/>
      <c r="AY14" s="361"/>
      <c r="AZ14" s="361"/>
      <c r="BA14" s="361"/>
      <c r="BB14" s="291">
        <v>303672.02</v>
      </c>
      <c r="BC14" s="360"/>
      <c r="BD14" s="360"/>
      <c r="BE14" s="360"/>
      <c r="BF14" s="360"/>
      <c r="BG14" s="360"/>
      <c r="BH14" s="360"/>
      <c r="BI14" s="360"/>
      <c r="BJ14" s="360"/>
      <c r="BK14" s="360"/>
      <c r="BL14" s="360"/>
      <c r="BM14" s="360"/>
      <c r="BN14" s="360"/>
      <c r="BO14" s="409">
        <v>303629.33</v>
      </c>
      <c r="BP14" s="360"/>
      <c r="BQ14" s="360"/>
      <c r="BR14" s="360"/>
      <c r="BS14" s="360"/>
      <c r="BT14" s="360"/>
      <c r="BU14" s="360"/>
      <c r="BV14" s="360"/>
      <c r="BW14" s="360"/>
      <c r="BX14" s="360"/>
      <c r="BY14" s="360"/>
      <c r="BZ14" s="360"/>
      <c r="CA14" s="360"/>
      <c r="CB14" s="360">
        <f t="shared" si="1"/>
        <v>42.69000000000233</v>
      </c>
      <c r="CC14" s="360"/>
      <c r="CD14" s="360"/>
      <c r="CE14" s="360"/>
      <c r="CF14" s="360"/>
      <c r="CG14" s="360"/>
      <c r="CH14" s="360"/>
      <c r="CI14" s="360"/>
      <c r="CJ14" s="360"/>
      <c r="CK14" s="360"/>
      <c r="CL14" s="360"/>
      <c r="CM14" s="360"/>
      <c r="CN14" s="360"/>
      <c r="CO14" s="360">
        <f t="shared" si="2"/>
        <v>0</v>
      </c>
    </row>
    <row r="15" spans="1:93" ht="17.25" customHeight="1">
      <c r="A15" s="230">
        <v>211</v>
      </c>
      <c r="B15" s="231" t="s">
        <v>34</v>
      </c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0">
        <v>26005150.21</v>
      </c>
      <c r="P15" s="360"/>
      <c r="Q15" s="360"/>
      <c r="R15" s="360"/>
      <c r="S15" s="360"/>
      <c r="T15" s="360"/>
      <c r="U15" s="360"/>
      <c r="V15" s="360"/>
      <c r="W15" s="360"/>
      <c r="X15" s="360"/>
      <c r="Y15" s="360"/>
      <c r="Z15" s="360"/>
      <c r="AA15" s="360"/>
      <c r="AB15" s="360">
        <v>12646657.54</v>
      </c>
      <c r="AC15" s="360"/>
      <c r="AD15" s="360"/>
      <c r="AE15" s="360"/>
      <c r="AF15" s="360"/>
      <c r="AG15" s="360"/>
      <c r="AH15" s="360"/>
      <c r="AI15" s="360"/>
      <c r="AJ15" s="360"/>
      <c r="AK15" s="360"/>
      <c r="AL15" s="360"/>
      <c r="AM15" s="360"/>
      <c r="AN15" s="360"/>
      <c r="AO15" s="360">
        <f t="shared" si="0"/>
        <v>13358492.670000002</v>
      </c>
      <c r="AP15" s="361"/>
      <c r="AQ15" s="361"/>
      <c r="AR15" s="361"/>
      <c r="AS15" s="361"/>
      <c r="AT15" s="361"/>
      <c r="AU15" s="361"/>
      <c r="AV15" s="361"/>
      <c r="AW15" s="361"/>
      <c r="AX15" s="361"/>
      <c r="AY15" s="361"/>
      <c r="AZ15" s="361"/>
      <c r="BA15" s="361"/>
      <c r="BB15" s="503">
        <v>26060131.98</v>
      </c>
      <c r="BC15" s="360"/>
      <c r="BD15" s="360"/>
      <c r="BE15" s="360"/>
      <c r="BF15" s="360"/>
      <c r="BG15" s="360"/>
      <c r="BH15" s="360"/>
      <c r="BI15" s="360"/>
      <c r="BJ15" s="360"/>
      <c r="BK15" s="360"/>
      <c r="BL15" s="360"/>
      <c r="BM15" s="360"/>
      <c r="BN15" s="360"/>
      <c r="BO15" s="504">
        <v>13764914.05</v>
      </c>
      <c r="BP15" s="360"/>
      <c r="BQ15" s="360"/>
      <c r="BR15" s="360"/>
      <c r="BS15" s="360"/>
      <c r="BT15" s="360"/>
      <c r="BU15" s="360"/>
      <c r="BV15" s="360"/>
      <c r="BW15" s="360"/>
      <c r="BX15" s="360"/>
      <c r="BY15" s="360"/>
      <c r="BZ15" s="360"/>
      <c r="CA15" s="360"/>
      <c r="CB15" s="360">
        <f t="shared" si="1"/>
        <v>12295217.93</v>
      </c>
      <c r="CC15" s="360"/>
      <c r="CD15" s="360"/>
      <c r="CE15" s="360"/>
      <c r="CF15" s="360"/>
      <c r="CG15" s="360"/>
      <c r="CH15" s="360"/>
      <c r="CI15" s="360"/>
      <c r="CJ15" s="360"/>
      <c r="CK15" s="360"/>
      <c r="CL15" s="360"/>
      <c r="CM15" s="360"/>
      <c r="CN15" s="360"/>
      <c r="CO15" s="360">
        <f t="shared" si="2"/>
        <v>54981.76999999955</v>
      </c>
    </row>
    <row r="16" spans="1:93" ht="15" customHeight="1">
      <c r="A16" s="230">
        <v>220</v>
      </c>
      <c r="B16" s="231" t="s">
        <v>36</v>
      </c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0">
        <v>36484810.93</v>
      </c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Z16" s="360"/>
      <c r="AA16" s="360"/>
      <c r="AB16" s="360">
        <v>18572908.85</v>
      </c>
      <c r="AC16" s="360"/>
      <c r="AD16" s="360"/>
      <c r="AE16" s="360"/>
      <c r="AF16" s="360"/>
      <c r="AG16" s="360"/>
      <c r="AH16" s="360"/>
      <c r="AI16" s="360"/>
      <c r="AJ16" s="360"/>
      <c r="AK16" s="360"/>
      <c r="AL16" s="360"/>
      <c r="AM16" s="360"/>
      <c r="AN16" s="360"/>
      <c r="AO16" s="360">
        <f t="shared" si="0"/>
        <v>17911902.08</v>
      </c>
      <c r="AP16" s="361"/>
      <c r="AQ16" s="361"/>
      <c r="AR16" s="361"/>
      <c r="AS16" s="361"/>
      <c r="AT16" s="361"/>
      <c r="AU16" s="361"/>
      <c r="AV16" s="361"/>
      <c r="AW16" s="361"/>
      <c r="AX16" s="361"/>
      <c r="AY16" s="361"/>
      <c r="AZ16" s="361"/>
      <c r="BA16" s="361"/>
      <c r="BB16" s="503">
        <v>38290370.38</v>
      </c>
      <c r="BC16" s="360"/>
      <c r="BD16" s="360"/>
      <c r="BE16" s="360"/>
      <c r="BF16" s="360"/>
      <c r="BG16" s="360"/>
      <c r="BH16" s="360"/>
      <c r="BI16" s="360"/>
      <c r="BJ16" s="360"/>
      <c r="BK16" s="360"/>
      <c r="BL16" s="360"/>
      <c r="BM16" s="360"/>
      <c r="BN16" s="360"/>
      <c r="BO16" s="504">
        <v>19903137.43</v>
      </c>
      <c r="BP16" s="360"/>
      <c r="BQ16" s="360"/>
      <c r="BR16" s="360"/>
      <c r="BS16" s="360"/>
      <c r="BT16" s="360"/>
      <c r="BU16" s="360"/>
      <c r="BV16" s="360"/>
      <c r="BW16" s="360"/>
      <c r="BX16" s="360"/>
      <c r="BY16" s="360"/>
      <c r="BZ16" s="360"/>
      <c r="CA16" s="360"/>
      <c r="CB16" s="360">
        <f t="shared" si="1"/>
        <v>18387232.950000003</v>
      </c>
      <c r="CC16" s="360"/>
      <c r="CD16" s="360"/>
      <c r="CE16" s="360"/>
      <c r="CF16" s="360"/>
      <c r="CG16" s="360"/>
      <c r="CH16" s="360"/>
      <c r="CI16" s="360"/>
      <c r="CJ16" s="360"/>
      <c r="CK16" s="360"/>
      <c r="CL16" s="360"/>
      <c r="CM16" s="360"/>
      <c r="CN16" s="360"/>
      <c r="CO16" s="360">
        <f t="shared" si="2"/>
        <v>1805559.450000003</v>
      </c>
    </row>
    <row r="17" spans="1:98" ht="15" customHeight="1">
      <c r="A17" s="230">
        <v>226</v>
      </c>
      <c r="B17" s="231" t="s">
        <v>4</v>
      </c>
      <c r="C17" s="361"/>
      <c r="D17" s="361"/>
      <c r="E17" s="361"/>
      <c r="F17" s="361"/>
      <c r="G17" s="361"/>
      <c r="H17" s="361"/>
      <c r="I17" s="361"/>
      <c r="J17" s="361"/>
      <c r="K17" s="361"/>
      <c r="L17" s="361"/>
      <c r="M17" s="361"/>
      <c r="N17" s="361"/>
      <c r="O17" s="360">
        <v>1406474.18</v>
      </c>
      <c r="P17" s="360"/>
      <c r="Q17" s="360"/>
      <c r="R17" s="360"/>
      <c r="S17" s="360"/>
      <c r="T17" s="360"/>
      <c r="U17" s="360"/>
      <c r="V17" s="360"/>
      <c r="W17" s="360"/>
      <c r="X17" s="360"/>
      <c r="Y17" s="360"/>
      <c r="Z17" s="360"/>
      <c r="AA17" s="360"/>
      <c r="AB17" s="360">
        <v>602528.43</v>
      </c>
      <c r="AC17" s="360"/>
      <c r="AD17" s="360"/>
      <c r="AE17" s="360"/>
      <c r="AF17" s="360"/>
      <c r="AG17" s="360"/>
      <c r="AH17" s="360"/>
      <c r="AI17" s="360"/>
      <c r="AJ17" s="360"/>
      <c r="AK17" s="360"/>
      <c r="AL17" s="360"/>
      <c r="AM17" s="360"/>
      <c r="AN17" s="360"/>
      <c r="AO17" s="360">
        <f t="shared" si="0"/>
        <v>803945.7499999999</v>
      </c>
      <c r="AP17" s="501"/>
      <c r="AQ17" s="501"/>
      <c r="AR17" s="501"/>
      <c r="AS17" s="501"/>
      <c r="AT17" s="501"/>
      <c r="AU17" s="501"/>
      <c r="AV17" s="501"/>
      <c r="AW17" s="501"/>
      <c r="AX17" s="501"/>
      <c r="AY17" s="501"/>
      <c r="AZ17" s="501"/>
      <c r="BA17" s="501"/>
      <c r="BB17" s="503">
        <v>1406474.18</v>
      </c>
      <c r="BC17" s="360"/>
      <c r="BD17" s="360"/>
      <c r="BE17" s="360"/>
      <c r="BF17" s="360"/>
      <c r="BG17" s="360"/>
      <c r="BH17" s="360"/>
      <c r="BI17" s="360"/>
      <c r="BJ17" s="360"/>
      <c r="BK17" s="360"/>
      <c r="BL17" s="360"/>
      <c r="BM17" s="360"/>
      <c r="BN17" s="360"/>
      <c r="BO17" s="504">
        <v>636719.26</v>
      </c>
      <c r="BP17" s="360"/>
      <c r="BQ17" s="360"/>
      <c r="BR17" s="360"/>
      <c r="BS17" s="360"/>
      <c r="BT17" s="360"/>
      <c r="BU17" s="360"/>
      <c r="BV17" s="360"/>
      <c r="BW17" s="360"/>
      <c r="BX17" s="360"/>
      <c r="BY17" s="360"/>
      <c r="BZ17" s="360"/>
      <c r="CA17" s="360"/>
      <c r="CB17" s="360">
        <f t="shared" si="1"/>
        <v>769754.9199999999</v>
      </c>
      <c r="CC17" s="360"/>
      <c r="CD17" s="360"/>
      <c r="CE17" s="360"/>
      <c r="CF17" s="360"/>
      <c r="CG17" s="360"/>
      <c r="CH17" s="360"/>
      <c r="CI17" s="360"/>
      <c r="CJ17" s="360"/>
      <c r="CK17" s="360"/>
      <c r="CL17" s="360"/>
      <c r="CM17" s="360"/>
      <c r="CN17" s="360"/>
      <c r="CO17" s="360">
        <f t="shared" si="2"/>
        <v>0</v>
      </c>
      <c r="CT17" s="500"/>
    </row>
    <row r="18" spans="1:93" ht="15" customHeight="1">
      <c r="A18" s="230">
        <v>290</v>
      </c>
      <c r="B18" s="231" t="s">
        <v>103</v>
      </c>
      <c r="C18" s="361"/>
      <c r="D18" s="361"/>
      <c r="E18" s="361"/>
      <c r="F18" s="361"/>
      <c r="G18" s="361"/>
      <c r="H18" s="361"/>
      <c r="I18" s="361"/>
      <c r="J18" s="361"/>
      <c r="K18" s="361"/>
      <c r="L18" s="361"/>
      <c r="M18" s="361"/>
      <c r="N18" s="361"/>
      <c r="O18" s="360">
        <v>4044214.45</v>
      </c>
      <c r="P18" s="360"/>
      <c r="Q18" s="360"/>
      <c r="R18" s="360"/>
      <c r="S18" s="360"/>
      <c r="T18" s="360"/>
      <c r="U18" s="360"/>
      <c r="V18" s="360"/>
      <c r="W18" s="360"/>
      <c r="X18" s="360"/>
      <c r="Y18" s="360"/>
      <c r="Z18" s="360"/>
      <c r="AA18" s="360"/>
      <c r="AB18" s="360">
        <v>596058.6</v>
      </c>
      <c r="AC18" s="360"/>
      <c r="AD18" s="360"/>
      <c r="AE18" s="360"/>
      <c r="AF18" s="360"/>
      <c r="AG18" s="360"/>
      <c r="AH18" s="360"/>
      <c r="AI18" s="360"/>
      <c r="AJ18" s="360"/>
      <c r="AK18" s="360"/>
      <c r="AL18" s="360"/>
      <c r="AM18" s="360"/>
      <c r="AN18" s="360"/>
      <c r="AO18" s="360">
        <f t="shared" si="0"/>
        <v>3448155.85</v>
      </c>
      <c r="AP18" s="501"/>
      <c r="AQ18" s="501"/>
      <c r="AR18" s="501"/>
      <c r="AS18" s="501"/>
      <c r="AT18" s="501"/>
      <c r="AU18" s="501"/>
      <c r="AV18" s="501"/>
      <c r="AW18" s="501"/>
      <c r="AX18" s="501"/>
      <c r="AY18" s="501"/>
      <c r="AZ18" s="501"/>
      <c r="BA18" s="501"/>
      <c r="BB18" s="503">
        <v>4068056.55</v>
      </c>
      <c r="BC18" s="360"/>
      <c r="BD18" s="360"/>
      <c r="BE18" s="360"/>
      <c r="BF18" s="360"/>
      <c r="BG18" s="360"/>
      <c r="BH18" s="360"/>
      <c r="BI18" s="360"/>
      <c r="BJ18" s="360"/>
      <c r="BK18" s="360"/>
      <c r="BL18" s="360"/>
      <c r="BM18" s="360"/>
      <c r="BN18" s="360"/>
      <c r="BO18" s="503">
        <v>696358.19</v>
      </c>
      <c r="BP18" s="360"/>
      <c r="BQ18" s="360"/>
      <c r="BR18" s="360"/>
      <c r="BS18" s="360"/>
      <c r="BT18" s="360"/>
      <c r="BU18" s="360"/>
      <c r="BV18" s="360"/>
      <c r="BW18" s="360"/>
      <c r="BX18" s="360"/>
      <c r="BY18" s="360"/>
      <c r="BZ18" s="360"/>
      <c r="CA18" s="360"/>
      <c r="CB18" s="360">
        <f t="shared" si="1"/>
        <v>3371698.36</v>
      </c>
      <c r="CC18" s="360"/>
      <c r="CD18" s="360"/>
      <c r="CE18" s="360"/>
      <c r="CF18" s="360"/>
      <c r="CG18" s="360"/>
      <c r="CH18" s="360"/>
      <c r="CI18" s="360"/>
      <c r="CJ18" s="360"/>
      <c r="CK18" s="360"/>
      <c r="CL18" s="360"/>
      <c r="CM18" s="360"/>
      <c r="CN18" s="360"/>
      <c r="CO18" s="360">
        <f t="shared" si="2"/>
        <v>23842.099999999627</v>
      </c>
    </row>
    <row r="19" spans="1:93" ht="15.75" customHeight="1">
      <c r="A19" s="230">
        <v>291</v>
      </c>
      <c r="B19" s="231" t="s">
        <v>212</v>
      </c>
      <c r="C19" s="361"/>
      <c r="D19" s="361"/>
      <c r="E19" s="361"/>
      <c r="F19" s="361"/>
      <c r="G19" s="361"/>
      <c r="H19" s="361"/>
      <c r="I19" s="361"/>
      <c r="J19" s="361"/>
      <c r="K19" s="361"/>
      <c r="L19" s="361"/>
      <c r="M19" s="361"/>
      <c r="N19" s="361"/>
      <c r="O19" s="360">
        <v>36005.49</v>
      </c>
      <c r="P19" s="360"/>
      <c r="Q19" s="360"/>
      <c r="R19" s="360"/>
      <c r="S19" s="360"/>
      <c r="T19" s="360"/>
      <c r="U19" s="360"/>
      <c r="V19" s="360"/>
      <c r="W19" s="360"/>
      <c r="X19" s="360"/>
      <c r="Y19" s="360"/>
      <c r="Z19" s="360"/>
      <c r="AA19" s="360"/>
      <c r="AB19" s="360">
        <v>19606.49</v>
      </c>
      <c r="AC19" s="360"/>
      <c r="AD19" s="360"/>
      <c r="AE19" s="360"/>
      <c r="AF19" s="360"/>
      <c r="AG19" s="360"/>
      <c r="AH19" s="360"/>
      <c r="AI19" s="360"/>
      <c r="AJ19" s="360"/>
      <c r="AK19" s="360"/>
      <c r="AL19" s="360"/>
      <c r="AM19" s="360"/>
      <c r="AN19" s="360"/>
      <c r="AO19" s="360">
        <f t="shared" si="0"/>
        <v>16398.999999999996</v>
      </c>
      <c r="AP19" s="501"/>
      <c r="AQ19" s="501"/>
      <c r="AR19" s="501"/>
      <c r="AS19" s="501"/>
      <c r="AT19" s="501"/>
      <c r="AU19" s="501"/>
      <c r="AV19" s="501"/>
      <c r="AW19" s="501"/>
      <c r="AX19" s="501"/>
      <c r="AY19" s="501"/>
      <c r="AZ19" s="501"/>
      <c r="BA19" s="501"/>
      <c r="BB19" s="503">
        <v>36005.49</v>
      </c>
      <c r="BC19" s="360"/>
      <c r="BD19" s="360"/>
      <c r="BE19" s="360"/>
      <c r="BF19" s="360"/>
      <c r="BG19" s="360"/>
      <c r="BH19" s="360"/>
      <c r="BI19" s="360"/>
      <c r="BJ19" s="360"/>
      <c r="BK19" s="360"/>
      <c r="BL19" s="360"/>
      <c r="BM19" s="360"/>
      <c r="BN19" s="360"/>
      <c r="BO19" s="503">
        <v>20389.65</v>
      </c>
      <c r="BP19" s="360"/>
      <c r="BQ19" s="360"/>
      <c r="BR19" s="360"/>
      <c r="BS19" s="360"/>
      <c r="BT19" s="360"/>
      <c r="BU19" s="360"/>
      <c r="BV19" s="360"/>
      <c r="BW19" s="360"/>
      <c r="BX19" s="360"/>
      <c r="BY19" s="360"/>
      <c r="BZ19" s="360"/>
      <c r="CA19" s="360"/>
      <c r="CB19" s="360">
        <f t="shared" si="1"/>
        <v>15615.839999999997</v>
      </c>
      <c r="CC19" s="360"/>
      <c r="CD19" s="360"/>
      <c r="CE19" s="360"/>
      <c r="CF19" s="360"/>
      <c r="CG19" s="360"/>
      <c r="CH19" s="360"/>
      <c r="CI19" s="360"/>
      <c r="CJ19" s="360"/>
      <c r="CK19" s="360"/>
      <c r="CL19" s="360"/>
      <c r="CM19" s="360"/>
      <c r="CN19" s="360"/>
      <c r="CO19" s="360">
        <f t="shared" si="2"/>
        <v>0</v>
      </c>
    </row>
    <row r="20" spans="1:93" ht="15" customHeight="1">
      <c r="A20" s="230">
        <v>310</v>
      </c>
      <c r="B20" s="231" t="s">
        <v>5</v>
      </c>
      <c r="C20" s="361"/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0">
        <v>207780.71</v>
      </c>
      <c r="P20" s="360"/>
      <c r="Q20" s="360"/>
      <c r="R20" s="360"/>
      <c r="S20" s="360"/>
      <c r="T20" s="360"/>
      <c r="U20" s="360"/>
      <c r="V20" s="360"/>
      <c r="W20" s="360"/>
      <c r="X20" s="360"/>
      <c r="Y20" s="360"/>
      <c r="Z20" s="360"/>
      <c r="AA20" s="360"/>
      <c r="AB20" s="360">
        <v>174223.04</v>
      </c>
      <c r="AC20" s="360"/>
      <c r="AD20" s="360"/>
      <c r="AE20" s="360"/>
      <c r="AF20" s="360"/>
      <c r="AG20" s="360"/>
      <c r="AH20" s="360"/>
      <c r="AI20" s="360"/>
      <c r="AJ20" s="360"/>
      <c r="AK20" s="360"/>
      <c r="AL20" s="360"/>
      <c r="AM20" s="360"/>
      <c r="AN20" s="360"/>
      <c r="AO20" s="360">
        <f t="shared" si="0"/>
        <v>33557.669999999984</v>
      </c>
      <c r="AP20" s="501"/>
      <c r="AQ20" s="501"/>
      <c r="AR20" s="501"/>
      <c r="AS20" s="501"/>
      <c r="AT20" s="501"/>
      <c r="AU20" s="501"/>
      <c r="AV20" s="501"/>
      <c r="AW20" s="501"/>
      <c r="AX20" s="501"/>
      <c r="AY20" s="501"/>
      <c r="AZ20" s="501"/>
      <c r="BA20" s="501"/>
      <c r="BB20" s="503">
        <v>207780.71</v>
      </c>
      <c r="BC20" s="360"/>
      <c r="BD20" s="360"/>
      <c r="BE20" s="360"/>
      <c r="BF20" s="360"/>
      <c r="BG20" s="360"/>
      <c r="BH20" s="360"/>
      <c r="BI20" s="360"/>
      <c r="BJ20" s="360"/>
      <c r="BK20" s="360"/>
      <c r="BL20" s="360"/>
      <c r="BM20" s="360"/>
      <c r="BN20" s="360"/>
      <c r="BO20" s="503">
        <v>187668.02</v>
      </c>
      <c r="BP20" s="360"/>
      <c r="BQ20" s="360"/>
      <c r="BR20" s="360"/>
      <c r="BS20" s="360"/>
      <c r="BT20" s="360"/>
      <c r="BU20" s="360"/>
      <c r="BV20" s="360"/>
      <c r="BW20" s="360"/>
      <c r="BX20" s="360"/>
      <c r="BY20" s="360"/>
      <c r="BZ20" s="360"/>
      <c r="CA20" s="360"/>
      <c r="CB20" s="360">
        <f t="shared" si="1"/>
        <v>20112.690000000002</v>
      </c>
      <c r="CC20" s="360"/>
      <c r="CD20" s="360"/>
      <c r="CE20" s="360"/>
      <c r="CF20" s="360"/>
      <c r="CG20" s="360"/>
      <c r="CH20" s="360"/>
      <c r="CI20" s="360"/>
      <c r="CJ20" s="360"/>
      <c r="CK20" s="360"/>
      <c r="CL20" s="360"/>
      <c r="CM20" s="360"/>
      <c r="CN20" s="360"/>
      <c r="CO20" s="360">
        <f t="shared" si="2"/>
        <v>0</v>
      </c>
    </row>
    <row r="21" spans="1:93" ht="15" customHeight="1">
      <c r="A21" s="230">
        <v>344</v>
      </c>
      <c r="B21" s="231" t="s">
        <v>213</v>
      </c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0">
        <v>11590</v>
      </c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>
        <v>11590</v>
      </c>
      <c r="AC21" s="360"/>
      <c r="AD21" s="360"/>
      <c r="AE21" s="360"/>
      <c r="AF21" s="360"/>
      <c r="AG21" s="360"/>
      <c r="AH21" s="360"/>
      <c r="AI21" s="360"/>
      <c r="AJ21" s="360"/>
      <c r="AK21" s="360"/>
      <c r="AL21" s="360"/>
      <c r="AM21" s="360"/>
      <c r="AN21" s="360"/>
      <c r="AO21" s="360">
        <f t="shared" si="0"/>
        <v>0</v>
      </c>
      <c r="AP21" s="501"/>
      <c r="AQ21" s="501"/>
      <c r="AR21" s="501"/>
      <c r="AS21" s="501"/>
      <c r="AT21" s="501"/>
      <c r="AU21" s="501"/>
      <c r="AV21" s="501"/>
      <c r="AW21" s="501"/>
      <c r="AX21" s="501"/>
      <c r="AY21" s="501"/>
      <c r="AZ21" s="501"/>
      <c r="BA21" s="501"/>
      <c r="BB21" s="503">
        <v>0</v>
      </c>
      <c r="BC21" s="360"/>
      <c r="BD21" s="360"/>
      <c r="BE21" s="360"/>
      <c r="BF21" s="360"/>
      <c r="BG21" s="360"/>
      <c r="BH21" s="360"/>
      <c r="BI21" s="360"/>
      <c r="BJ21" s="360"/>
      <c r="BK21" s="360"/>
      <c r="BL21" s="360"/>
      <c r="BM21" s="360"/>
      <c r="BN21" s="360"/>
      <c r="BO21" s="503">
        <v>0</v>
      </c>
      <c r="BP21" s="360"/>
      <c r="BQ21" s="360"/>
      <c r="BR21" s="360"/>
      <c r="BS21" s="360"/>
      <c r="BT21" s="360"/>
      <c r="BU21" s="360"/>
      <c r="BV21" s="360"/>
      <c r="BW21" s="360"/>
      <c r="BX21" s="360"/>
      <c r="BY21" s="360"/>
      <c r="BZ21" s="360"/>
      <c r="CA21" s="360"/>
      <c r="CB21" s="360">
        <f t="shared" si="1"/>
        <v>0</v>
      </c>
      <c r="CC21" s="360"/>
      <c r="CD21" s="360"/>
      <c r="CE21" s="360"/>
      <c r="CF21" s="360"/>
      <c r="CG21" s="360"/>
      <c r="CH21" s="360"/>
      <c r="CI21" s="360"/>
      <c r="CJ21" s="360"/>
      <c r="CK21" s="360"/>
      <c r="CL21" s="360"/>
      <c r="CM21" s="360"/>
      <c r="CN21" s="360"/>
      <c r="CO21" s="360">
        <f t="shared" si="2"/>
        <v>-11590</v>
      </c>
    </row>
    <row r="22" spans="1:93" ht="24" customHeight="1">
      <c r="A22" s="230">
        <v>348</v>
      </c>
      <c r="B22" s="231" t="s">
        <v>214</v>
      </c>
      <c r="C22" s="361"/>
      <c r="D22" s="361"/>
      <c r="E22" s="361"/>
      <c r="F22" s="361"/>
      <c r="G22" s="361"/>
      <c r="H22" s="361"/>
      <c r="I22" s="361"/>
      <c r="J22" s="361"/>
      <c r="K22" s="361"/>
      <c r="L22" s="361"/>
      <c r="M22" s="361"/>
      <c r="N22" s="361"/>
      <c r="O22" s="360">
        <v>19884</v>
      </c>
      <c r="P22" s="360"/>
      <c r="Q22" s="360"/>
      <c r="R22" s="360"/>
      <c r="S22" s="360"/>
      <c r="T22" s="360"/>
      <c r="U22" s="360"/>
      <c r="V22" s="360"/>
      <c r="W22" s="360"/>
      <c r="X22" s="360"/>
      <c r="Y22" s="360"/>
      <c r="Z22" s="360"/>
      <c r="AA22" s="360"/>
      <c r="AB22" s="360">
        <v>9620.76</v>
      </c>
      <c r="AC22" s="360"/>
      <c r="AD22" s="360"/>
      <c r="AE22" s="360"/>
      <c r="AF22" s="360"/>
      <c r="AG22" s="360"/>
      <c r="AH22" s="360"/>
      <c r="AI22" s="360"/>
      <c r="AJ22" s="360"/>
      <c r="AK22" s="360"/>
      <c r="AL22" s="360"/>
      <c r="AM22" s="360"/>
      <c r="AN22" s="360"/>
      <c r="AO22" s="360">
        <f t="shared" si="0"/>
        <v>10263.24</v>
      </c>
      <c r="AP22" s="501"/>
      <c r="AQ22" s="501"/>
      <c r="AR22" s="501"/>
      <c r="AS22" s="501"/>
      <c r="AT22" s="501"/>
      <c r="AU22" s="501"/>
      <c r="AV22" s="501"/>
      <c r="AW22" s="501"/>
      <c r="AX22" s="501"/>
      <c r="AY22" s="501"/>
      <c r="AZ22" s="501"/>
      <c r="BA22" s="501"/>
      <c r="BB22" s="503">
        <v>19884</v>
      </c>
      <c r="BC22" s="360"/>
      <c r="BD22" s="360"/>
      <c r="BE22" s="360"/>
      <c r="BF22" s="360"/>
      <c r="BG22" s="360"/>
      <c r="BH22" s="360"/>
      <c r="BI22" s="360"/>
      <c r="BJ22" s="360"/>
      <c r="BK22" s="360"/>
      <c r="BL22" s="360"/>
      <c r="BM22" s="360"/>
      <c r="BN22" s="360"/>
      <c r="BO22" s="503">
        <v>11012.64</v>
      </c>
      <c r="BP22" s="360"/>
      <c r="BQ22" s="360"/>
      <c r="BR22" s="360"/>
      <c r="BS22" s="360"/>
      <c r="BT22" s="360"/>
      <c r="BU22" s="360"/>
      <c r="BV22" s="360"/>
      <c r="BW22" s="360"/>
      <c r="BX22" s="360"/>
      <c r="BY22" s="360"/>
      <c r="BZ22" s="360"/>
      <c r="CA22" s="360"/>
      <c r="CB22" s="360">
        <f t="shared" si="1"/>
        <v>8871.36</v>
      </c>
      <c r="CC22" s="360"/>
      <c r="CD22" s="360"/>
      <c r="CE22" s="360"/>
      <c r="CF22" s="360"/>
      <c r="CG22" s="360"/>
      <c r="CH22" s="360"/>
      <c r="CI22" s="360"/>
      <c r="CJ22" s="360"/>
      <c r="CK22" s="360"/>
      <c r="CL22" s="360"/>
      <c r="CM22" s="360"/>
      <c r="CN22" s="360"/>
      <c r="CO22" s="360">
        <f t="shared" si="2"/>
        <v>0</v>
      </c>
    </row>
    <row r="23" spans="1:93" ht="12.75">
      <c r="A23" s="230">
        <v>487</v>
      </c>
      <c r="B23" s="234" t="s">
        <v>6</v>
      </c>
      <c r="C23" s="362"/>
      <c r="D23" s="362"/>
      <c r="E23" s="362"/>
      <c r="F23" s="362"/>
      <c r="G23" s="362"/>
      <c r="H23" s="362"/>
      <c r="I23" s="362"/>
      <c r="J23" s="362"/>
      <c r="K23" s="362"/>
      <c r="L23" s="362"/>
      <c r="M23" s="362"/>
      <c r="N23" s="362"/>
      <c r="O23" s="360">
        <v>2527699.09</v>
      </c>
      <c r="P23" s="360"/>
      <c r="Q23" s="360"/>
      <c r="R23" s="360"/>
      <c r="S23" s="360"/>
      <c r="T23" s="360"/>
      <c r="U23" s="360"/>
      <c r="V23" s="360"/>
      <c r="W23" s="360"/>
      <c r="X23" s="360"/>
      <c r="Y23" s="360"/>
      <c r="Z23" s="360"/>
      <c r="AA23" s="360"/>
      <c r="AB23" s="360">
        <v>1906450.98</v>
      </c>
      <c r="AC23" s="360"/>
      <c r="AD23" s="360"/>
      <c r="AE23" s="360"/>
      <c r="AF23" s="360"/>
      <c r="AG23" s="360"/>
      <c r="AH23" s="360"/>
      <c r="AI23" s="360"/>
      <c r="AJ23" s="360"/>
      <c r="AK23" s="360"/>
      <c r="AL23" s="360"/>
      <c r="AM23" s="360"/>
      <c r="AN23" s="360"/>
      <c r="AO23" s="360">
        <f t="shared" si="0"/>
        <v>621248.1099999999</v>
      </c>
      <c r="AP23" s="497"/>
      <c r="AQ23" s="497"/>
      <c r="AR23" s="497"/>
      <c r="AS23" s="497"/>
      <c r="AT23" s="497"/>
      <c r="AU23" s="497"/>
      <c r="AV23" s="497"/>
      <c r="AW23" s="497"/>
      <c r="AX23" s="497"/>
      <c r="AY23" s="497"/>
      <c r="AZ23" s="497"/>
      <c r="BA23" s="497"/>
      <c r="BB23" s="503">
        <v>2425716.02</v>
      </c>
      <c r="BC23" s="360"/>
      <c r="BD23" s="360"/>
      <c r="BE23" s="360"/>
      <c r="BF23" s="360"/>
      <c r="BG23" s="360"/>
      <c r="BH23" s="360"/>
      <c r="BI23" s="360"/>
      <c r="BJ23" s="360"/>
      <c r="BK23" s="360"/>
      <c r="BL23" s="360"/>
      <c r="BM23" s="360"/>
      <c r="BN23" s="360"/>
      <c r="BO23" s="503">
        <v>2061586.69</v>
      </c>
      <c r="BP23" s="360"/>
      <c r="BQ23" s="360"/>
      <c r="BR23" s="360"/>
      <c r="BS23" s="360"/>
      <c r="BT23" s="360"/>
      <c r="BU23" s="360"/>
      <c r="BV23" s="360"/>
      <c r="BW23" s="360"/>
      <c r="BX23" s="360"/>
      <c r="BY23" s="360"/>
      <c r="BZ23" s="360"/>
      <c r="CA23" s="360"/>
      <c r="CB23" s="360">
        <f t="shared" si="1"/>
        <v>364129.3300000001</v>
      </c>
      <c r="CC23" s="360"/>
      <c r="CD23" s="360"/>
      <c r="CE23" s="360"/>
      <c r="CF23" s="360"/>
      <c r="CG23" s="360"/>
      <c r="CH23" s="360"/>
      <c r="CI23" s="360"/>
      <c r="CJ23" s="360"/>
      <c r="CK23" s="360"/>
      <c r="CL23" s="360"/>
      <c r="CM23" s="360"/>
      <c r="CN23" s="360"/>
      <c r="CO23" s="360">
        <f t="shared" si="2"/>
        <v>-101983.06999999983</v>
      </c>
    </row>
    <row r="24" spans="1:93" ht="12.75">
      <c r="A24" s="230">
        <v>580</v>
      </c>
      <c r="B24" s="234" t="s">
        <v>215</v>
      </c>
      <c r="C24" s="362"/>
      <c r="D24" s="362"/>
      <c r="E24" s="362"/>
      <c r="F24" s="362"/>
      <c r="G24" s="362"/>
      <c r="H24" s="362"/>
      <c r="I24" s="362"/>
      <c r="J24" s="362"/>
      <c r="K24" s="362"/>
      <c r="L24" s="362"/>
      <c r="M24" s="362"/>
      <c r="N24" s="362"/>
      <c r="O24" s="360">
        <v>56603.28</v>
      </c>
      <c r="P24" s="360"/>
      <c r="Q24" s="360"/>
      <c r="R24" s="360"/>
      <c r="S24" s="360"/>
      <c r="T24" s="360"/>
      <c r="U24" s="360"/>
      <c r="V24" s="360"/>
      <c r="W24" s="360"/>
      <c r="X24" s="360"/>
      <c r="Y24" s="360"/>
      <c r="Z24" s="360"/>
      <c r="AA24" s="360"/>
      <c r="AB24" s="360">
        <v>56603.28</v>
      </c>
      <c r="AC24" s="360"/>
      <c r="AD24" s="360"/>
      <c r="AE24" s="360"/>
      <c r="AF24" s="360"/>
      <c r="AG24" s="360"/>
      <c r="AH24" s="360"/>
      <c r="AI24" s="360"/>
      <c r="AJ24" s="360"/>
      <c r="AK24" s="360"/>
      <c r="AL24" s="360"/>
      <c r="AM24" s="360"/>
      <c r="AN24" s="360"/>
      <c r="AO24" s="360">
        <f t="shared" si="0"/>
        <v>0</v>
      </c>
      <c r="AP24" s="497"/>
      <c r="AQ24" s="497"/>
      <c r="AR24" s="497"/>
      <c r="AS24" s="497"/>
      <c r="AT24" s="497"/>
      <c r="AU24" s="497"/>
      <c r="AV24" s="497"/>
      <c r="AW24" s="497"/>
      <c r="AX24" s="497"/>
      <c r="AY24" s="497"/>
      <c r="AZ24" s="497"/>
      <c r="BA24" s="497"/>
      <c r="BB24" s="503">
        <v>56603.28</v>
      </c>
      <c r="BC24" s="360"/>
      <c r="BD24" s="360"/>
      <c r="BE24" s="360"/>
      <c r="BF24" s="360"/>
      <c r="BG24" s="360"/>
      <c r="BH24" s="360"/>
      <c r="BI24" s="360"/>
      <c r="BJ24" s="360"/>
      <c r="BK24" s="360"/>
      <c r="BL24" s="360"/>
      <c r="BM24" s="360"/>
      <c r="BN24" s="360"/>
      <c r="BO24" s="503">
        <v>56603.28</v>
      </c>
      <c r="BP24" s="360"/>
      <c r="BQ24" s="360"/>
      <c r="BR24" s="360"/>
      <c r="BS24" s="360"/>
      <c r="BT24" s="360"/>
      <c r="BU24" s="360"/>
      <c r="BV24" s="360"/>
      <c r="BW24" s="360"/>
      <c r="BX24" s="360"/>
      <c r="BY24" s="360"/>
      <c r="BZ24" s="360"/>
      <c r="CA24" s="360"/>
      <c r="CB24" s="360">
        <f t="shared" si="1"/>
        <v>0</v>
      </c>
      <c r="CC24" s="360"/>
      <c r="CD24" s="360"/>
      <c r="CE24" s="360"/>
      <c r="CF24" s="360"/>
      <c r="CG24" s="360"/>
      <c r="CH24" s="360"/>
      <c r="CI24" s="360"/>
      <c r="CJ24" s="360"/>
      <c r="CK24" s="360"/>
      <c r="CL24" s="360"/>
      <c r="CM24" s="360"/>
      <c r="CN24" s="360"/>
      <c r="CO24" s="360">
        <f t="shared" si="2"/>
        <v>0</v>
      </c>
    </row>
    <row r="25" spans="1:93" ht="12.75">
      <c r="A25" s="230">
        <v>582</v>
      </c>
      <c r="B25" s="234" t="s">
        <v>67</v>
      </c>
      <c r="C25" s="362"/>
      <c r="D25" s="362"/>
      <c r="E25" s="362"/>
      <c r="F25" s="362"/>
      <c r="G25" s="362"/>
      <c r="H25" s="362"/>
      <c r="I25" s="362"/>
      <c r="J25" s="362"/>
      <c r="K25" s="362"/>
      <c r="L25" s="362"/>
      <c r="M25" s="362"/>
      <c r="N25" s="362"/>
      <c r="O25" s="360">
        <v>53820.07</v>
      </c>
      <c r="P25" s="360"/>
      <c r="Q25" s="360"/>
      <c r="R25" s="360"/>
      <c r="S25" s="360"/>
      <c r="T25" s="360"/>
      <c r="U25" s="360"/>
      <c r="V25" s="360"/>
      <c r="W25" s="360"/>
      <c r="X25" s="360"/>
      <c r="Y25" s="360"/>
      <c r="Z25" s="360"/>
      <c r="AA25" s="360"/>
      <c r="AB25" s="360">
        <v>51832.57</v>
      </c>
      <c r="AC25" s="360"/>
      <c r="AD25" s="360"/>
      <c r="AE25" s="360"/>
      <c r="AF25" s="360"/>
      <c r="AG25" s="360"/>
      <c r="AH25" s="360"/>
      <c r="AI25" s="360"/>
      <c r="AJ25" s="360"/>
      <c r="AK25" s="360"/>
      <c r="AL25" s="360"/>
      <c r="AM25" s="360"/>
      <c r="AN25" s="360"/>
      <c r="AO25" s="360">
        <f t="shared" si="0"/>
        <v>1987.5</v>
      </c>
      <c r="AP25" s="497"/>
      <c r="AQ25" s="497"/>
      <c r="AR25" s="497"/>
      <c r="AS25" s="497"/>
      <c r="AT25" s="497"/>
      <c r="AU25" s="497"/>
      <c r="AV25" s="497"/>
      <c r="AW25" s="497"/>
      <c r="AX25" s="497"/>
      <c r="AY25" s="497"/>
      <c r="AZ25" s="497"/>
      <c r="BA25" s="497"/>
      <c r="BB25" s="503">
        <v>49484</v>
      </c>
      <c r="BC25" s="360"/>
      <c r="BD25" s="360"/>
      <c r="BE25" s="360"/>
      <c r="BF25" s="360"/>
      <c r="BG25" s="360"/>
      <c r="BH25" s="360"/>
      <c r="BI25" s="360"/>
      <c r="BJ25" s="360"/>
      <c r="BK25" s="360"/>
      <c r="BL25" s="360"/>
      <c r="BM25" s="360"/>
      <c r="BN25" s="360"/>
      <c r="BO25" s="503">
        <v>48846.5</v>
      </c>
      <c r="BP25" s="360"/>
      <c r="BQ25" s="360"/>
      <c r="BR25" s="360"/>
      <c r="BS25" s="360"/>
      <c r="BT25" s="360"/>
      <c r="BU25" s="360"/>
      <c r="BV25" s="360"/>
      <c r="BW25" s="360"/>
      <c r="BX25" s="360"/>
      <c r="BY25" s="360"/>
      <c r="BZ25" s="360"/>
      <c r="CA25" s="360"/>
      <c r="CB25" s="360">
        <f t="shared" si="1"/>
        <v>637.5</v>
      </c>
      <c r="CC25" s="360"/>
      <c r="CD25" s="360"/>
      <c r="CE25" s="360"/>
      <c r="CF25" s="360"/>
      <c r="CG25" s="360"/>
      <c r="CH25" s="360"/>
      <c r="CI25" s="360"/>
      <c r="CJ25" s="360"/>
      <c r="CK25" s="360"/>
      <c r="CL25" s="360"/>
      <c r="CM25" s="360"/>
      <c r="CN25" s="360"/>
      <c r="CO25" s="360">
        <f t="shared" si="2"/>
        <v>-4336.07</v>
      </c>
    </row>
    <row r="26" spans="1:93" ht="12.75">
      <c r="A26" s="230">
        <v>603</v>
      </c>
      <c r="B26" s="234" t="s">
        <v>216</v>
      </c>
      <c r="C26" s="362"/>
      <c r="D26" s="362"/>
      <c r="E26" s="362"/>
      <c r="F26" s="362"/>
      <c r="G26" s="362"/>
      <c r="H26" s="362"/>
      <c r="I26" s="362"/>
      <c r="J26" s="362"/>
      <c r="K26" s="362"/>
      <c r="L26" s="362"/>
      <c r="M26" s="362"/>
      <c r="N26" s="362"/>
      <c r="O26" s="360">
        <v>7200</v>
      </c>
      <c r="P26" s="360"/>
      <c r="Q26" s="360"/>
      <c r="R26" s="360"/>
      <c r="S26" s="360"/>
      <c r="T26" s="360"/>
      <c r="U26" s="360"/>
      <c r="V26" s="360"/>
      <c r="W26" s="360"/>
      <c r="X26" s="360"/>
      <c r="Y26" s="360"/>
      <c r="Z26" s="360"/>
      <c r="AA26" s="360"/>
      <c r="AB26" s="360">
        <v>4440</v>
      </c>
      <c r="AC26" s="360"/>
      <c r="AD26" s="360"/>
      <c r="AE26" s="360"/>
      <c r="AF26" s="360"/>
      <c r="AG26" s="360"/>
      <c r="AH26" s="360"/>
      <c r="AI26" s="360"/>
      <c r="AJ26" s="360"/>
      <c r="AK26" s="360"/>
      <c r="AL26" s="360"/>
      <c r="AM26" s="360"/>
      <c r="AN26" s="360"/>
      <c r="AO26" s="360">
        <f t="shared" si="0"/>
        <v>2760</v>
      </c>
      <c r="AP26" s="497"/>
      <c r="AQ26" s="497"/>
      <c r="AR26" s="497"/>
      <c r="AS26" s="497"/>
      <c r="AT26" s="497"/>
      <c r="AU26" s="497"/>
      <c r="AV26" s="497"/>
      <c r="AW26" s="497"/>
      <c r="AX26" s="497"/>
      <c r="AY26" s="497"/>
      <c r="AZ26" s="497"/>
      <c r="BA26" s="497"/>
      <c r="BB26" s="503">
        <v>7200</v>
      </c>
      <c r="BC26" s="360"/>
      <c r="BD26" s="360"/>
      <c r="BE26" s="360"/>
      <c r="BF26" s="360"/>
      <c r="BG26" s="360"/>
      <c r="BH26" s="360"/>
      <c r="BI26" s="360"/>
      <c r="BJ26" s="360"/>
      <c r="BK26" s="360"/>
      <c r="BL26" s="360"/>
      <c r="BM26" s="360"/>
      <c r="BN26" s="360"/>
      <c r="BO26" s="503">
        <v>5160</v>
      </c>
      <c r="BP26" s="360"/>
      <c r="BQ26" s="360"/>
      <c r="BR26" s="360"/>
      <c r="BS26" s="360"/>
      <c r="BT26" s="360"/>
      <c r="BU26" s="360"/>
      <c r="BV26" s="360"/>
      <c r="BW26" s="360"/>
      <c r="BX26" s="360"/>
      <c r="BY26" s="360"/>
      <c r="BZ26" s="360"/>
      <c r="CA26" s="360"/>
      <c r="CB26" s="360">
        <f t="shared" si="1"/>
        <v>2040</v>
      </c>
      <c r="CC26" s="360"/>
      <c r="CD26" s="360"/>
      <c r="CE26" s="360"/>
      <c r="CF26" s="360"/>
      <c r="CG26" s="360"/>
      <c r="CH26" s="360"/>
      <c r="CI26" s="360"/>
      <c r="CJ26" s="360"/>
      <c r="CK26" s="360"/>
      <c r="CL26" s="360"/>
      <c r="CM26" s="360"/>
      <c r="CN26" s="360"/>
      <c r="CO26" s="360">
        <f t="shared" si="2"/>
        <v>0</v>
      </c>
    </row>
    <row r="27" spans="1:93" ht="12.75">
      <c r="A27" s="230">
        <v>622</v>
      </c>
      <c r="B27" s="234" t="s">
        <v>108</v>
      </c>
      <c r="C27" s="362"/>
      <c r="D27" s="362"/>
      <c r="E27" s="362"/>
      <c r="F27" s="362"/>
      <c r="G27" s="362"/>
      <c r="H27" s="362"/>
      <c r="I27" s="362"/>
      <c r="J27" s="362"/>
      <c r="K27" s="362"/>
      <c r="L27" s="362"/>
      <c r="M27" s="362"/>
      <c r="N27" s="362"/>
      <c r="O27" s="360">
        <v>48839</v>
      </c>
      <c r="P27" s="360"/>
      <c r="Q27" s="360"/>
      <c r="R27" s="360"/>
      <c r="S27" s="360"/>
      <c r="T27" s="360"/>
      <c r="U27" s="360"/>
      <c r="V27" s="360"/>
      <c r="W27" s="360"/>
      <c r="X27" s="360"/>
      <c r="Y27" s="360"/>
      <c r="Z27" s="360"/>
      <c r="AA27" s="360"/>
      <c r="AB27" s="360">
        <v>40419.31</v>
      </c>
      <c r="AC27" s="360"/>
      <c r="AD27" s="360"/>
      <c r="AE27" s="360"/>
      <c r="AF27" s="360"/>
      <c r="AG27" s="360"/>
      <c r="AH27" s="360"/>
      <c r="AI27" s="360"/>
      <c r="AJ27" s="360"/>
      <c r="AK27" s="360"/>
      <c r="AL27" s="360"/>
      <c r="AM27" s="360"/>
      <c r="AN27" s="360"/>
      <c r="AO27" s="360">
        <f t="shared" si="0"/>
        <v>8419.690000000002</v>
      </c>
      <c r="AP27" s="497"/>
      <c r="AQ27" s="497"/>
      <c r="AR27" s="497"/>
      <c r="AS27" s="497"/>
      <c r="AT27" s="497"/>
      <c r="AU27" s="497"/>
      <c r="AV27" s="497"/>
      <c r="AW27" s="497"/>
      <c r="AX27" s="497"/>
      <c r="AY27" s="497"/>
      <c r="AZ27" s="497"/>
      <c r="BA27" s="497"/>
      <c r="BB27" s="503">
        <v>48839</v>
      </c>
      <c r="BC27" s="360"/>
      <c r="BD27" s="360"/>
      <c r="BE27" s="360"/>
      <c r="BF27" s="360"/>
      <c r="BG27" s="360"/>
      <c r="BH27" s="360"/>
      <c r="BI27" s="360"/>
      <c r="BJ27" s="360"/>
      <c r="BK27" s="360"/>
      <c r="BL27" s="360"/>
      <c r="BM27" s="360"/>
      <c r="BN27" s="360"/>
      <c r="BO27" s="503">
        <v>43903.31</v>
      </c>
      <c r="BP27" s="360"/>
      <c r="BQ27" s="360"/>
      <c r="BR27" s="360"/>
      <c r="BS27" s="360"/>
      <c r="BT27" s="360"/>
      <c r="BU27" s="360"/>
      <c r="BV27" s="360"/>
      <c r="BW27" s="360"/>
      <c r="BX27" s="360"/>
      <c r="BY27" s="360"/>
      <c r="BZ27" s="360"/>
      <c r="CA27" s="360"/>
      <c r="CB27" s="360">
        <f t="shared" si="1"/>
        <v>4935.690000000002</v>
      </c>
      <c r="CC27" s="360"/>
      <c r="CD27" s="360"/>
      <c r="CE27" s="360"/>
      <c r="CF27" s="360"/>
      <c r="CG27" s="360"/>
      <c r="CH27" s="360"/>
      <c r="CI27" s="360"/>
      <c r="CJ27" s="360"/>
      <c r="CK27" s="360"/>
      <c r="CL27" s="360"/>
      <c r="CM27" s="360"/>
      <c r="CN27" s="360"/>
      <c r="CO27" s="360">
        <f t="shared" si="2"/>
        <v>0</v>
      </c>
    </row>
    <row r="28" spans="1:93" ht="12.75">
      <c r="A28" s="230">
        <v>623</v>
      </c>
      <c r="B28" s="234" t="s">
        <v>236</v>
      </c>
      <c r="C28" s="362"/>
      <c r="D28" s="362"/>
      <c r="E28" s="362"/>
      <c r="F28" s="362"/>
      <c r="G28" s="362"/>
      <c r="H28" s="362"/>
      <c r="I28" s="362"/>
      <c r="J28" s="362"/>
      <c r="K28" s="362"/>
      <c r="L28" s="362"/>
      <c r="M28" s="362"/>
      <c r="N28" s="362"/>
      <c r="O28" s="360">
        <v>2022210.24</v>
      </c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>
        <v>456454.08</v>
      </c>
      <c r="AC28" s="360"/>
      <c r="AD28" s="360"/>
      <c r="AE28" s="360"/>
      <c r="AF28" s="360"/>
      <c r="AG28" s="360"/>
      <c r="AH28" s="360"/>
      <c r="AI28" s="360"/>
      <c r="AJ28" s="360"/>
      <c r="AK28" s="360"/>
      <c r="AL28" s="360"/>
      <c r="AM28" s="360"/>
      <c r="AN28" s="360"/>
      <c r="AO28" s="360">
        <f t="shared" si="0"/>
        <v>1565756.16</v>
      </c>
      <c r="AP28" s="497"/>
      <c r="AQ28" s="497"/>
      <c r="AR28" s="497"/>
      <c r="AS28" s="497"/>
      <c r="AT28" s="497"/>
      <c r="AU28" s="497"/>
      <c r="AV28" s="497"/>
      <c r="AW28" s="497"/>
      <c r="AX28" s="497"/>
      <c r="AY28" s="497"/>
      <c r="AZ28" s="497"/>
      <c r="BA28" s="497"/>
      <c r="BB28" s="504">
        <v>2023317.24</v>
      </c>
      <c r="BC28" s="360"/>
      <c r="BD28" s="360"/>
      <c r="BE28" s="360"/>
      <c r="BF28" s="360"/>
      <c r="BG28" s="360"/>
      <c r="BH28" s="360"/>
      <c r="BI28" s="360"/>
      <c r="BJ28" s="360"/>
      <c r="BK28" s="360"/>
      <c r="BL28" s="360"/>
      <c r="BM28" s="360"/>
      <c r="BN28" s="360"/>
      <c r="BO28" s="503">
        <v>658675.1</v>
      </c>
      <c r="BP28" s="360"/>
      <c r="BQ28" s="360"/>
      <c r="BR28" s="360"/>
      <c r="BS28" s="360"/>
      <c r="BT28" s="360"/>
      <c r="BU28" s="360"/>
      <c r="BV28" s="360"/>
      <c r="BW28" s="360"/>
      <c r="BX28" s="360"/>
      <c r="BY28" s="360"/>
      <c r="BZ28" s="360"/>
      <c r="CA28" s="360"/>
      <c r="CB28" s="360">
        <f t="shared" si="1"/>
        <v>1364642.1400000001</v>
      </c>
      <c r="CC28" s="360"/>
      <c r="CD28" s="360"/>
      <c r="CE28" s="360"/>
      <c r="CF28" s="360"/>
      <c r="CG28" s="360"/>
      <c r="CH28" s="360"/>
      <c r="CI28" s="360"/>
      <c r="CJ28" s="360"/>
      <c r="CK28" s="360"/>
      <c r="CL28" s="360"/>
      <c r="CM28" s="360"/>
      <c r="CN28" s="360"/>
      <c r="CO28" s="360">
        <f t="shared" si="2"/>
        <v>1107</v>
      </c>
    </row>
    <row r="29" spans="1:93" ht="12.75">
      <c r="A29" s="230">
        <v>624</v>
      </c>
      <c r="B29" s="234" t="s">
        <v>109</v>
      </c>
      <c r="C29" s="362"/>
      <c r="D29" s="362"/>
      <c r="E29" s="362"/>
      <c r="F29" s="362"/>
      <c r="G29" s="362"/>
      <c r="H29" s="362"/>
      <c r="I29" s="362"/>
      <c r="J29" s="362"/>
      <c r="K29" s="362"/>
      <c r="L29" s="362"/>
      <c r="M29" s="362"/>
      <c r="N29" s="362"/>
      <c r="O29" s="360">
        <v>144532.69</v>
      </c>
      <c r="P29" s="360"/>
      <c r="Q29" s="360"/>
      <c r="R29" s="360"/>
      <c r="S29" s="360"/>
      <c r="T29" s="360"/>
      <c r="U29" s="360"/>
      <c r="V29" s="360"/>
      <c r="W29" s="360"/>
      <c r="X29" s="360"/>
      <c r="Y29" s="360"/>
      <c r="Z29" s="360"/>
      <c r="AA29" s="360"/>
      <c r="AB29" s="360">
        <v>104981.09</v>
      </c>
      <c r="AC29" s="360"/>
      <c r="AD29" s="360"/>
      <c r="AE29" s="360"/>
      <c r="AF29" s="360"/>
      <c r="AG29" s="360"/>
      <c r="AH29" s="360"/>
      <c r="AI29" s="360"/>
      <c r="AJ29" s="360"/>
      <c r="AK29" s="360"/>
      <c r="AL29" s="360"/>
      <c r="AM29" s="360"/>
      <c r="AN29" s="360"/>
      <c r="AO29" s="360">
        <f t="shared" si="0"/>
        <v>39551.600000000006</v>
      </c>
      <c r="AP29" s="497"/>
      <c r="AQ29" s="497"/>
      <c r="AR29" s="497"/>
      <c r="AS29" s="497"/>
      <c r="AT29" s="497"/>
      <c r="AU29" s="497"/>
      <c r="AV29" s="497"/>
      <c r="AW29" s="497"/>
      <c r="AX29" s="497"/>
      <c r="AY29" s="497"/>
      <c r="AZ29" s="497"/>
      <c r="BA29" s="497"/>
      <c r="BB29" s="503">
        <v>144532.69</v>
      </c>
      <c r="BC29" s="360"/>
      <c r="BD29" s="360"/>
      <c r="BE29" s="360"/>
      <c r="BF29" s="360"/>
      <c r="BG29" s="360"/>
      <c r="BH29" s="360"/>
      <c r="BI29" s="360"/>
      <c r="BJ29" s="360"/>
      <c r="BK29" s="360"/>
      <c r="BL29" s="360"/>
      <c r="BM29" s="360"/>
      <c r="BN29" s="360"/>
      <c r="BO29" s="503">
        <v>112718.35</v>
      </c>
      <c r="BP29" s="360"/>
      <c r="BQ29" s="360"/>
      <c r="BR29" s="360"/>
      <c r="BS29" s="360"/>
      <c r="BT29" s="360"/>
      <c r="BU29" s="360"/>
      <c r="BV29" s="360"/>
      <c r="BW29" s="360"/>
      <c r="BX29" s="360"/>
      <c r="BY29" s="360"/>
      <c r="BZ29" s="360"/>
      <c r="CA29" s="360"/>
      <c r="CB29" s="360">
        <f t="shared" si="1"/>
        <v>31814.339999999997</v>
      </c>
      <c r="CC29" s="360"/>
      <c r="CD29" s="360"/>
      <c r="CE29" s="360"/>
      <c r="CF29" s="360"/>
      <c r="CG29" s="360"/>
      <c r="CH29" s="360"/>
      <c r="CI29" s="360"/>
      <c r="CJ29" s="360"/>
      <c r="CK29" s="360"/>
      <c r="CL29" s="360"/>
      <c r="CM29" s="360"/>
      <c r="CN29" s="360"/>
      <c r="CO29" s="360">
        <f t="shared" si="2"/>
        <v>0</v>
      </c>
    </row>
    <row r="30" spans="1:93" ht="12.75">
      <c r="A30" s="230">
        <v>626</v>
      </c>
      <c r="B30" s="234" t="s">
        <v>110</v>
      </c>
      <c r="C30" s="362"/>
      <c r="D30" s="362"/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0">
        <v>57096</v>
      </c>
      <c r="P30" s="360"/>
      <c r="Q30" s="360"/>
      <c r="R30" s="360"/>
      <c r="S30" s="360"/>
      <c r="T30" s="360"/>
      <c r="U30" s="360"/>
      <c r="V30" s="360"/>
      <c r="W30" s="360"/>
      <c r="X30" s="360"/>
      <c r="Y30" s="360"/>
      <c r="Z30" s="360"/>
      <c r="AA30" s="360"/>
      <c r="AB30" s="360">
        <v>57096</v>
      </c>
      <c r="AC30" s="360"/>
      <c r="AD30" s="360"/>
      <c r="AE30" s="360"/>
      <c r="AF30" s="360"/>
      <c r="AG30" s="360"/>
      <c r="AH30" s="360"/>
      <c r="AI30" s="360"/>
      <c r="AJ30" s="360"/>
      <c r="AK30" s="360"/>
      <c r="AL30" s="360"/>
      <c r="AM30" s="360"/>
      <c r="AN30" s="360"/>
      <c r="AO30" s="360">
        <f t="shared" si="0"/>
        <v>0</v>
      </c>
      <c r="AP30" s="497"/>
      <c r="AQ30" s="497"/>
      <c r="AR30" s="497"/>
      <c r="AS30" s="497"/>
      <c r="AT30" s="497"/>
      <c r="AU30" s="497"/>
      <c r="AV30" s="497"/>
      <c r="AW30" s="497"/>
      <c r="AX30" s="497"/>
      <c r="AY30" s="497"/>
      <c r="AZ30" s="497"/>
      <c r="BA30" s="497"/>
      <c r="BB30" s="503">
        <v>0</v>
      </c>
      <c r="BC30" s="360"/>
      <c r="BD30" s="360"/>
      <c r="BE30" s="360"/>
      <c r="BF30" s="360"/>
      <c r="BG30" s="360"/>
      <c r="BH30" s="360"/>
      <c r="BI30" s="360"/>
      <c r="BJ30" s="360"/>
      <c r="BK30" s="360"/>
      <c r="BL30" s="360"/>
      <c r="BM30" s="360"/>
      <c r="BN30" s="360"/>
      <c r="BO30" s="503">
        <v>0</v>
      </c>
      <c r="BP30" s="360"/>
      <c r="BQ30" s="360"/>
      <c r="BR30" s="360"/>
      <c r="BS30" s="360"/>
      <c r="BT30" s="360"/>
      <c r="BU30" s="360"/>
      <c r="BV30" s="360"/>
      <c r="BW30" s="360"/>
      <c r="BX30" s="360"/>
      <c r="BY30" s="360"/>
      <c r="BZ30" s="360"/>
      <c r="CA30" s="360"/>
      <c r="CB30" s="360">
        <f t="shared" si="1"/>
        <v>0</v>
      </c>
      <c r="CC30" s="360"/>
      <c r="CD30" s="360"/>
      <c r="CE30" s="360"/>
      <c r="CF30" s="360"/>
      <c r="CG30" s="360"/>
      <c r="CH30" s="360"/>
      <c r="CI30" s="360"/>
      <c r="CJ30" s="360"/>
      <c r="CK30" s="360"/>
      <c r="CL30" s="360"/>
      <c r="CM30" s="360"/>
      <c r="CN30" s="360"/>
      <c r="CO30" s="360">
        <f t="shared" si="2"/>
        <v>-57096</v>
      </c>
    </row>
    <row r="31" spans="1:93" ht="12.75">
      <c r="A31" s="230">
        <v>629</v>
      </c>
      <c r="B31" s="234" t="s">
        <v>96</v>
      </c>
      <c r="C31" s="362"/>
      <c r="D31" s="362"/>
      <c r="E31" s="362"/>
      <c r="F31" s="362"/>
      <c r="G31" s="362"/>
      <c r="H31" s="362"/>
      <c r="I31" s="362"/>
      <c r="J31" s="362"/>
      <c r="K31" s="362"/>
      <c r="L31" s="362"/>
      <c r="M31" s="362"/>
      <c r="N31" s="362"/>
      <c r="O31" s="360">
        <v>12193.01</v>
      </c>
      <c r="P31" s="360"/>
      <c r="Q31" s="360"/>
      <c r="R31" s="360"/>
      <c r="S31" s="360"/>
      <c r="T31" s="360"/>
      <c r="U31" s="360"/>
      <c r="V31" s="360"/>
      <c r="W31" s="360"/>
      <c r="X31" s="360"/>
      <c r="Y31" s="360"/>
      <c r="Z31" s="360"/>
      <c r="AA31" s="360"/>
      <c r="AB31" s="360">
        <v>5092.11</v>
      </c>
      <c r="AC31" s="360"/>
      <c r="AD31" s="360"/>
      <c r="AE31" s="360"/>
      <c r="AF31" s="360"/>
      <c r="AG31" s="360"/>
      <c r="AH31" s="360"/>
      <c r="AI31" s="360"/>
      <c r="AJ31" s="360"/>
      <c r="AK31" s="360"/>
      <c r="AL31" s="360"/>
      <c r="AM31" s="360"/>
      <c r="AN31" s="360"/>
      <c r="AO31" s="360">
        <f t="shared" si="0"/>
        <v>7100.900000000001</v>
      </c>
      <c r="AP31" s="497"/>
      <c r="AQ31" s="497"/>
      <c r="AR31" s="497"/>
      <c r="AS31" s="497"/>
      <c r="AT31" s="497"/>
      <c r="AU31" s="497"/>
      <c r="AV31" s="497"/>
      <c r="AW31" s="497"/>
      <c r="AX31" s="497"/>
      <c r="AY31" s="497"/>
      <c r="AZ31" s="497"/>
      <c r="BA31" s="497"/>
      <c r="BB31" s="503">
        <v>12193.01</v>
      </c>
      <c r="BC31" s="360"/>
      <c r="BD31" s="360"/>
      <c r="BE31" s="360"/>
      <c r="BF31" s="360"/>
      <c r="BG31" s="360"/>
      <c r="BH31" s="360"/>
      <c r="BI31" s="360"/>
      <c r="BJ31" s="360"/>
      <c r="BK31" s="360"/>
      <c r="BL31" s="360"/>
      <c r="BM31" s="360"/>
      <c r="BN31" s="360"/>
      <c r="BO31" s="503">
        <v>6311.36</v>
      </c>
      <c r="BP31" s="360"/>
      <c r="BQ31" s="360"/>
      <c r="BR31" s="360"/>
      <c r="BS31" s="360"/>
      <c r="BT31" s="360"/>
      <c r="BU31" s="360"/>
      <c r="BV31" s="360"/>
      <c r="BW31" s="360"/>
      <c r="BX31" s="360"/>
      <c r="BY31" s="360"/>
      <c r="BZ31" s="360"/>
      <c r="CA31" s="360"/>
      <c r="CB31" s="360">
        <f t="shared" si="1"/>
        <v>5881.650000000001</v>
      </c>
      <c r="CC31" s="360"/>
      <c r="CD31" s="360"/>
      <c r="CE31" s="360"/>
      <c r="CF31" s="360"/>
      <c r="CG31" s="360"/>
      <c r="CH31" s="360"/>
      <c r="CI31" s="360"/>
      <c r="CJ31" s="360"/>
      <c r="CK31" s="360"/>
      <c r="CL31" s="360"/>
      <c r="CM31" s="360"/>
      <c r="CN31" s="360"/>
      <c r="CO31" s="360">
        <f t="shared" si="2"/>
        <v>0</v>
      </c>
    </row>
    <row r="32" spans="1:93" ht="12.75">
      <c r="A32" s="230">
        <v>643</v>
      </c>
      <c r="B32" s="234" t="s">
        <v>69</v>
      </c>
      <c r="C32" s="362"/>
      <c r="D32" s="362"/>
      <c r="E32" s="362"/>
      <c r="F32" s="362"/>
      <c r="G32" s="362"/>
      <c r="H32" s="362"/>
      <c r="I32" s="362"/>
      <c r="J32" s="362"/>
      <c r="K32" s="362"/>
      <c r="L32" s="362"/>
      <c r="M32" s="362"/>
      <c r="N32" s="362"/>
      <c r="O32" s="360">
        <v>7500</v>
      </c>
      <c r="P32" s="360"/>
      <c r="Q32" s="360"/>
      <c r="R32" s="360"/>
      <c r="S32" s="360"/>
      <c r="T32" s="360"/>
      <c r="U32" s="360"/>
      <c r="V32" s="360"/>
      <c r="W32" s="360"/>
      <c r="X32" s="360"/>
      <c r="Y32" s="360"/>
      <c r="Z32" s="360"/>
      <c r="AA32" s="360"/>
      <c r="AB32" s="360">
        <v>5625</v>
      </c>
      <c r="AC32" s="360"/>
      <c r="AD32" s="360"/>
      <c r="AE32" s="360"/>
      <c r="AF32" s="360"/>
      <c r="AG32" s="360"/>
      <c r="AH32" s="360"/>
      <c r="AI32" s="360"/>
      <c r="AJ32" s="360"/>
      <c r="AK32" s="360"/>
      <c r="AL32" s="360"/>
      <c r="AM32" s="360"/>
      <c r="AN32" s="360"/>
      <c r="AO32" s="360">
        <f t="shared" si="0"/>
        <v>1875</v>
      </c>
      <c r="AP32" s="497"/>
      <c r="AQ32" s="497"/>
      <c r="AR32" s="497"/>
      <c r="AS32" s="497"/>
      <c r="AT32" s="497"/>
      <c r="AU32" s="497"/>
      <c r="AV32" s="497"/>
      <c r="AW32" s="497"/>
      <c r="AX32" s="497"/>
      <c r="AY32" s="497"/>
      <c r="AZ32" s="497"/>
      <c r="BA32" s="497"/>
      <c r="BB32" s="503">
        <v>7500</v>
      </c>
      <c r="BC32" s="360"/>
      <c r="BD32" s="360"/>
      <c r="BE32" s="360"/>
      <c r="BF32" s="360"/>
      <c r="BG32" s="360"/>
      <c r="BH32" s="360"/>
      <c r="BI32" s="360"/>
      <c r="BJ32" s="360"/>
      <c r="BK32" s="360"/>
      <c r="BL32" s="360"/>
      <c r="BM32" s="360"/>
      <c r="BN32" s="360"/>
      <c r="BO32" s="503">
        <v>6375</v>
      </c>
      <c r="BP32" s="360"/>
      <c r="BQ32" s="360"/>
      <c r="BR32" s="360"/>
      <c r="BS32" s="360"/>
      <c r="BT32" s="360"/>
      <c r="BU32" s="360"/>
      <c r="BV32" s="360"/>
      <c r="BW32" s="360"/>
      <c r="BX32" s="360"/>
      <c r="BY32" s="360"/>
      <c r="BZ32" s="360"/>
      <c r="CA32" s="360"/>
      <c r="CB32" s="360">
        <f t="shared" si="1"/>
        <v>1125</v>
      </c>
      <c r="CC32" s="360"/>
      <c r="CD32" s="360"/>
      <c r="CE32" s="360"/>
      <c r="CF32" s="360"/>
      <c r="CG32" s="360"/>
      <c r="CH32" s="360"/>
      <c r="CI32" s="360"/>
      <c r="CJ32" s="360"/>
      <c r="CK32" s="360"/>
      <c r="CL32" s="360"/>
      <c r="CM32" s="360"/>
      <c r="CN32" s="360"/>
      <c r="CO32" s="360">
        <f t="shared" si="2"/>
        <v>0</v>
      </c>
    </row>
    <row r="33" spans="1:93" ht="12.75">
      <c r="A33" s="230">
        <v>663</v>
      </c>
      <c r="B33" s="234" t="s">
        <v>254</v>
      </c>
      <c r="C33" s="362"/>
      <c r="D33" s="362"/>
      <c r="E33" s="362"/>
      <c r="F33" s="362"/>
      <c r="G33" s="362"/>
      <c r="H33" s="362"/>
      <c r="I33" s="362"/>
      <c r="J33" s="362"/>
      <c r="K33" s="362"/>
      <c r="L33" s="362"/>
      <c r="M33" s="362"/>
      <c r="N33" s="362"/>
      <c r="O33" s="360">
        <v>16351.92</v>
      </c>
      <c r="P33" s="360"/>
      <c r="Q33" s="360"/>
      <c r="R33" s="360"/>
      <c r="S33" s="360"/>
      <c r="T33" s="360"/>
      <c r="U33" s="360"/>
      <c r="V33" s="360"/>
      <c r="W33" s="360"/>
      <c r="X33" s="360"/>
      <c r="Y33" s="360"/>
      <c r="Z33" s="360"/>
      <c r="AA33" s="360"/>
      <c r="AB33" s="360">
        <v>5723.17</v>
      </c>
      <c r="AC33" s="360"/>
      <c r="AD33" s="360"/>
      <c r="AE33" s="360"/>
      <c r="AF33" s="360"/>
      <c r="AG33" s="360"/>
      <c r="AH33" s="360"/>
      <c r="AI33" s="360"/>
      <c r="AJ33" s="360"/>
      <c r="AK33" s="360"/>
      <c r="AL33" s="360"/>
      <c r="AM33" s="360"/>
      <c r="AN33" s="360"/>
      <c r="AO33" s="360">
        <f t="shared" si="0"/>
        <v>10628.75</v>
      </c>
      <c r="AP33" s="497"/>
      <c r="AQ33" s="497"/>
      <c r="AR33" s="497"/>
      <c r="AS33" s="497"/>
      <c r="AT33" s="497"/>
      <c r="AU33" s="497"/>
      <c r="AV33" s="497"/>
      <c r="AW33" s="497"/>
      <c r="AX33" s="497"/>
      <c r="AY33" s="497"/>
      <c r="AZ33" s="497"/>
      <c r="BA33" s="497"/>
      <c r="BB33" s="503">
        <v>16351.92</v>
      </c>
      <c r="BC33" s="360"/>
      <c r="BD33" s="360"/>
      <c r="BE33" s="360"/>
      <c r="BF33" s="360"/>
      <c r="BG33" s="360"/>
      <c r="BH33" s="360"/>
      <c r="BI33" s="360"/>
      <c r="BJ33" s="360"/>
      <c r="BK33" s="360"/>
      <c r="BL33" s="360"/>
      <c r="BM33" s="360"/>
      <c r="BN33" s="360"/>
      <c r="BO33" s="503">
        <v>7358.36</v>
      </c>
      <c r="BP33" s="360"/>
      <c r="BQ33" s="360"/>
      <c r="BR33" s="360"/>
      <c r="BS33" s="360"/>
      <c r="BT33" s="360"/>
      <c r="BU33" s="360"/>
      <c r="BV33" s="360"/>
      <c r="BW33" s="360"/>
      <c r="BX33" s="360"/>
      <c r="BY33" s="360"/>
      <c r="BZ33" s="360"/>
      <c r="CA33" s="360"/>
      <c r="CB33" s="360">
        <f t="shared" si="1"/>
        <v>8993.560000000001</v>
      </c>
      <c r="CC33" s="360"/>
      <c r="CD33" s="360"/>
      <c r="CE33" s="360"/>
      <c r="CF33" s="360"/>
      <c r="CG33" s="360"/>
      <c r="CH33" s="360"/>
      <c r="CI33" s="360"/>
      <c r="CJ33" s="360"/>
      <c r="CK33" s="360"/>
      <c r="CL33" s="360"/>
      <c r="CM33" s="360"/>
      <c r="CN33" s="360"/>
      <c r="CO33" s="360"/>
    </row>
    <row r="34" spans="1:93" ht="13.5" customHeight="1">
      <c r="A34" s="230">
        <v>669</v>
      </c>
      <c r="B34" s="231" t="s">
        <v>196</v>
      </c>
      <c r="C34" s="361"/>
      <c r="D34" s="361"/>
      <c r="E34" s="361"/>
      <c r="F34" s="361"/>
      <c r="G34" s="361"/>
      <c r="H34" s="361"/>
      <c r="I34" s="361"/>
      <c r="J34" s="361"/>
      <c r="K34" s="361"/>
      <c r="L34" s="361"/>
      <c r="M34" s="361"/>
      <c r="N34" s="361"/>
      <c r="O34" s="360">
        <v>5402.16</v>
      </c>
      <c r="P34" s="360"/>
      <c r="Q34" s="360"/>
      <c r="R34" s="360"/>
      <c r="S34" s="360"/>
      <c r="T34" s="360"/>
      <c r="U34" s="360"/>
      <c r="V34" s="360"/>
      <c r="W34" s="360"/>
      <c r="X34" s="360"/>
      <c r="Y34" s="360"/>
      <c r="Z34" s="360"/>
      <c r="AA34" s="360"/>
      <c r="AB34" s="360">
        <v>5402.16</v>
      </c>
      <c r="AC34" s="360"/>
      <c r="AD34" s="360"/>
      <c r="AE34" s="360"/>
      <c r="AF34" s="360"/>
      <c r="AG34" s="360"/>
      <c r="AH34" s="360"/>
      <c r="AI34" s="360"/>
      <c r="AJ34" s="360"/>
      <c r="AK34" s="360"/>
      <c r="AL34" s="360"/>
      <c r="AM34" s="360"/>
      <c r="AN34" s="360"/>
      <c r="AO34" s="360">
        <f t="shared" si="0"/>
        <v>0</v>
      </c>
      <c r="AP34" s="501"/>
      <c r="AQ34" s="501"/>
      <c r="AR34" s="501"/>
      <c r="AS34" s="501"/>
      <c r="AT34" s="501"/>
      <c r="AU34" s="501"/>
      <c r="AV34" s="501"/>
      <c r="AW34" s="501"/>
      <c r="AX34" s="501"/>
      <c r="AY34" s="501"/>
      <c r="AZ34" s="501"/>
      <c r="BA34" s="501"/>
      <c r="BB34" s="503">
        <v>5402.16</v>
      </c>
      <c r="BC34" s="360"/>
      <c r="BD34" s="360"/>
      <c r="BE34" s="360"/>
      <c r="BF34" s="360"/>
      <c r="BG34" s="360"/>
      <c r="BH34" s="360"/>
      <c r="BI34" s="360"/>
      <c r="BJ34" s="360"/>
      <c r="BK34" s="360"/>
      <c r="BL34" s="360"/>
      <c r="BM34" s="360"/>
      <c r="BN34" s="360"/>
      <c r="BO34" s="503">
        <v>5402.16</v>
      </c>
      <c r="BP34" s="360"/>
      <c r="BQ34" s="360"/>
      <c r="BR34" s="360"/>
      <c r="BS34" s="360"/>
      <c r="BT34" s="360"/>
      <c r="BU34" s="360"/>
      <c r="BV34" s="360"/>
      <c r="BW34" s="360"/>
      <c r="BX34" s="360"/>
      <c r="BY34" s="360"/>
      <c r="BZ34" s="360"/>
      <c r="CA34" s="360"/>
      <c r="CB34" s="360">
        <f t="shared" si="1"/>
        <v>0</v>
      </c>
      <c r="CC34" s="360"/>
      <c r="CD34" s="360"/>
      <c r="CE34" s="360"/>
      <c r="CF34" s="360"/>
      <c r="CG34" s="360"/>
      <c r="CH34" s="360"/>
      <c r="CI34" s="360"/>
      <c r="CJ34" s="360"/>
      <c r="CK34" s="360"/>
      <c r="CL34" s="360"/>
      <c r="CM34" s="360"/>
      <c r="CN34" s="360"/>
      <c r="CO34" s="360">
        <f t="shared" si="2"/>
        <v>0</v>
      </c>
    </row>
    <row r="35" spans="1:93" ht="14.25" customHeight="1">
      <c r="A35" s="230">
        <v>742</v>
      </c>
      <c r="B35" s="231" t="s">
        <v>70</v>
      </c>
      <c r="C35" s="361"/>
      <c r="D35" s="361"/>
      <c r="E35" s="361"/>
      <c r="F35" s="361"/>
      <c r="G35" s="361"/>
      <c r="H35" s="361"/>
      <c r="I35" s="361"/>
      <c r="J35" s="361"/>
      <c r="K35" s="361"/>
      <c r="L35" s="361"/>
      <c r="M35" s="361"/>
      <c r="N35" s="361"/>
      <c r="O35" s="360">
        <v>25700</v>
      </c>
      <c r="P35" s="360"/>
      <c r="Q35" s="360"/>
      <c r="R35" s="360"/>
      <c r="S35" s="360"/>
      <c r="T35" s="360"/>
      <c r="U35" s="360"/>
      <c r="V35" s="360"/>
      <c r="W35" s="360"/>
      <c r="X35" s="360"/>
      <c r="Y35" s="360"/>
      <c r="Z35" s="360"/>
      <c r="AA35" s="360"/>
      <c r="AB35" s="360">
        <v>20560</v>
      </c>
      <c r="AC35" s="360"/>
      <c r="AD35" s="360"/>
      <c r="AE35" s="360"/>
      <c r="AF35" s="360"/>
      <c r="AG35" s="360"/>
      <c r="AH35" s="360"/>
      <c r="AI35" s="360"/>
      <c r="AJ35" s="360"/>
      <c r="AK35" s="360"/>
      <c r="AL35" s="360"/>
      <c r="AM35" s="360"/>
      <c r="AN35" s="360"/>
      <c r="AO35" s="360">
        <f t="shared" si="0"/>
        <v>5140</v>
      </c>
      <c r="AP35" s="501"/>
      <c r="AQ35" s="501"/>
      <c r="AR35" s="501"/>
      <c r="AS35" s="501"/>
      <c r="AT35" s="501"/>
      <c r="AU35" s="501"/>
      <c r="AV35" s="501"/>
      <c r="AW35" s="501"/>
      <c r="AX35" s="501"/>
      <c r="AY35" s="501"/>
      <c r="AZ35" s="501"/>
      <c r="BA35" s="501"/>
      <c r="BB35" s="503">
        <v>42200</v>
      </c>
      <c r="BC35" s="360"/>
      <c r="BD35" s="360"/>
      <c r="BE35" s="360"/>
      <c r="BF35" s="360"/>
      <c r="BG35" s="360"/>
      <c r="BH35" s="360"/>
      <c r="BI35" s="360"/>
      <c r="BJ35" s="360"/>
      <c r="BK35" s="360"/>
      <c r="BL35" s="360"/>
      <c r="BM35" s="360"/>
      <c r="BN35" s="360"/>
      <c r="BO35" s="503">
        <v>27075</v>
      </c>
      <c r="BP35" s="360"/>
      <c r="BQ35" s="360"/>
      <c r="BR35" s="360"/>
      <c r="BS35" s="360"/>
      <c r="BT35" s="360"/>
      <c r="BU35" s="360"/>
      <c r="BV35" s="360"/>
      <c r="BW35" s="360"/>
      <c r="BX35" s="360"/>
      <c r="BY35" s="360"/>
      <c r="BZ35" s="360"/>
      <c r="CA35" s="360"/>
      <c r="CB35" s="360">
        <f t="shared" si="1"/>
        <v>15125</v>
      </c>
      <c r="CC35" s="360"/>
      <c r="CD35" s="360"/>
      <c r="CE35" s="360"/>
      <c r="CF35" s="360"/>
      <c r="CG35" s="360"/>
      <c r="CH35" s="360"/>
      <c r="CI35" s="360"/>
      <c r="CJ35" s="360"/>
      <c r="CK35" s="360"/>
      <c r="CL35" s="360"/>
      <c r="CM35" s="360"/>
      <c r="CN35" s="360"/>
      <c r="CO35" s="360">
        <f t="shared" si="2"/>
        <v>16500</v>
      </c>
    </row>
    <row r="36" spans="1:93" ht="12" customHeight="1">
      <c r="A36" s="230">
        <v>743</v>
      </c>
      <c r="B36" s="231" t="s">
        <v>7</v>
      </c>
      <c r="C36" s="361"/>
      <c r="D36" s="361"/>
      <c r="E36" s="361"/>
      <c r="F36" s="361"/>
      <c r="G36" s="361"/>
      <c r="H36" s="361"/>
      <c r="I36" s="361"/>
      <c r="J36" s="361"/>
      <c r="K36" s="361"/>
      <c r="L36" s="361"/>
      <c r="M36" s="361"/>
      <c r="N36" s="361"/>
      <c r="O36" s="360">
        <v>1362863.52</v>
      </c>
      <c r="P36" s="360"/>
      <c r="Q36" s="360"/>
      <c r="R36" s="360"/>
      <c r="S36" s="360"/>
      <c r="T36" s="360"/>
      <c r="U36" s="360"/>
      <c r="V36" s="360"/>
      <c r="W36" s="360"/>
      <c r="X36" s="360"/>
      <c r="Y36" s="360"/>
      <c r="Z36" s="360"/>
      <c r="AA36" s="360"/>
      <c r="AB36" s="360">
        <v>607817.45</v>
      </c>
      <c r="AC36" s="360"/>
      <c r="AD36" s="360"/>
      <c r="AE36" s="360"/>
      <c r="AF36" s="360"/>
      <c r="AG36" s="360"/>
      <c r="AH36" s="360"/>
      <c r="AI36" s="360"/>
      <c r="AJ36" s="360"/>
      <c r="AK36" s="360"/>
      <c r="AL36" s="360"/>
      <c r="AM36" s="360"/>
      <c r="AN36" s="360"/>
      <c r="AO36" s="360">
        <f t="shared" si="0"/>
        <v>755046.0700000001</v>
      </c>
      <c r="AP36" s="501"/>
      <c r="AQ36" s="501"/>
      <c r="AR36" s="501"/>
      <c r="AS36" s="501"/>
      <c r="AT36" s="501"/>
      <c r="AU36" s="501"/>
      <c r="AV36" s="501"/>
      <c r="AW36" s="501"/>
      <c r="AX36" s="501"/>
      <c r="AY36" s="501"/>
      <c r="AZ36" s="501"/>
      <c r="BA36" s="501"/>
      <c r="BB36" s="503">
        <v>1362863.52</v>
      </c>
      <c r="BC36" s="360"/>
      <c r="BD36" s="360"/>
      <c r="BE36" s="360"/>
      <c r="BF36" s="360"/>
      <c r="BG36" s="360"/>
      <c r="BH36" s="360"/>
      <c r="BI36" s="360"/>
      <c r="BJ36" s="360"/>
      <c r="BK36" s="360"/>
      <c r="BL36" s="360"/>
      <c r="BM36" s="360"/>
      <c r="BN36" s="360"/>
      <c r="BO36" s="504">
        <v>720383.75</v>
      </c>
      <c r="BP36" s="360"/>
      <c r="BQ36" s="360"/>
      <c r="BR36" s="360"/>
      <c r="BS36" s="360"/>
      <c r="BT36" s="360"/>
      <c r="BU36" s="360"/>
      <c r="BV36" s="360"/>
      <c r="BW36" s="360"/>
      <c r="BX36" s="360"/>
      <c r="BY36" s="360"/>
      <c r="BZ36" s="360"/>
      <c r="CA36" s="360"/>
      <c r="CB36" s="360">
        <f t="shared" si="1"/>
        <v>642479.77</v>
      </c>
      <c r="CC36" s="360"/>
      <c r="CD36" s="360"/>
      <c r="CE36" s="360"/>
      <c r="CF36" s="360"/>
      <c r="CG36" s="360"/>
      <c r="CH36" s="360"/>
      <c r="CI36" s="360"/>
      <c r="CJ36" s="360"/>
      <c r="CK36" s="360"/>
      <c r="CL36" s="360"/>
      <c r="CM36" s="360"/>
      <c r="CN36" s="360"/>
      <c r="CO36" s="360">
        <f t="shared" si="2"/>
        <v>0</v>
      </c>
    </row>
    <row r="37" spans="1:93" ht="12.75">
      <c r="A37" s="230">
        <v>746</v>
      </c>
      <c r="B37" s="231" t="s">
        <v>71</v>
      </c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360">
        <v>157160.82</v>
      </c>
      <c r="P37" s="360"/>
      <c r="Q37" s="360"/>
      <c r="R37" s="360"/>
      <c r="S37" s="360"/>
      <c r="T37" s="360"/>
      <c r="U37" s="360"/>
      <c r="V37" s="360"/>
      <c r="W37" s="360"/>
      <c r="X37" s="360"/>
      <c r="Y37" s="360"/>
      <c r="Z37" s="360"/>
      <c r="AA37" s="360"/>
      <c r="AB37" s="360">
        <v>122367.21</v>
      </c>
      <c r="AC37" s="360"/>
      <c r="AD37" s="360"/>
      <c r="AE37" s="360"/>
      <c r="AF37" s="360"/>
      <c r="AG37" s="360"/>
      <c r="AH37" s="360"/>
      <c r="AI37" s="360"/>
      <c r="AJ37" s="360"/>
      <c r="AK37" s="360"/>
      <c r="AL37" s="360"/>
      <c r="AM37" s="360"/>
      <c r="AN37" s="360"/>
      <c r="AO37" s="360">
        <f t="shared" si="0"/>
        <v>34793.61</v>
      </c>
      <c r="AP37" s="501"/>
      <c r="AQ37" s="501"/>
      <c r="AR37" s="501"/>
      <c r="AS37" s="501"/>
      <c r="AT37" s="501"/>
      <c r="AU37" s="501"/>
      <c r="AV37" s="501"/>
      <c r="AW37" s="501"/>
      <c r="AX37" s="501"/>
      <c r="AY37" s="501"/>
      <c r="AZ37" s="501"/>
      <c r="BA37" s="501"/>
      <c r="BB37" s="503">
        <v>157160.82</v>
      </c>
      <c r="BC37" s="360"/>
      <c r="BD37" s="360"/>
      <c r="BE37" s="360"/>
      <c r="BF37" s="360"/>
      <c r="BG37" s="360"/>
      <c r="BH37" s="360"/>
      <c r="BI37" s="360"/>
      <c r="BJ37" s="360"/>
      <c r="BK37" s="360"/>
      <c r="BL37" s="360"/>
      <c r="BM37" s="360"/>
      <c r="BN37" s="360"/>
      <c r="BO37" s="503">
        <v>128283.28</v>
      </c>
      <c r="BP37" s="360"/>
      <c r="BQ37" s="360"/>
      <c r="BR37" s="360"/>
      <c r="BS37" s="360"/>
      <c r="BT37" s="360"/>
      <c r="BU37" s="360"/>
      <c r="BV37" s="360"/>
      <c r="BW37" s="360"/>
      <c r="BX37" s="360"/>
      <c r="BY37" s="360"/>
      <c r="BZ37" s="360"/>
      <c r="CA37" s="360"/>
      <c r="CB37" s="360">
        <f t="shared" si="1"/>
        <v>28877.540000000008</v>
      </c>
      <c r="CC37" s="360"/>
      <c r="CD37" s="360"/>
      <c r="CE37" s="360"/>
      <c r="CF37" s="360"/>
      <c r="CG37" s="360"/>
      <c r="CH37" s="360"/>
      <c r="CI37" s="360"/>
      <c r="CJ37" s="360"/>
      <c r="CK37" s="360"/>
      <c r="CL37" s="360"/>
      <c r="CM37" s="360"/>
      <c r="CN37" s="360"/>
      <c r="CO37" s="360">
        <f t="shared" si="2"/>
        <v>0</v>
      </c>
    </row>
    <row r="38" spans="1:93" ht="12.75">
      <c r="A38" s="230">
        <v>747</v>
      </c>
      <c r="B38" s="231" t="s">
        <v>72</v>
      </c>
      <c r="C38" s="361"/>
      <c r="D38" s="361"/>
      <c r="E38" s="361"/>
      <c r="F38" s="361"/>
      <c r="G38" s="361"/>
      <c r="H38" s="361"/>
      <c r="I38" s="361"/>
      <c r="J38" s="361"/>
      <c r="K38" s="361"/>
      <c r="L38" s="361"/>
      <c r="M38" s="361"/>
      <c r="N38" s="361"/>
      <c r="O38" s="360">
        <v>44193.44</v>
      </c>
      <c r="P38" s="360"/>
      <c r="Q38" s="360"/>
      <c r="R38" s="360"/>
      <c r="S38" s="360"/>
      <c r="T38" s="360"/>
      <c r="U38" s="360"/>
      <c r="V38" s="360"/>
      <c r="W38" s="360"/>
      <c r="X38" s="360"/>
      <c r="Y38" s="360"/>
      <c r="Z38" s="360"/>
      <c r="AA38" s="360"/>
      <c r="AB38" s="360">
        <v>44193.44</v>
      </c>
      <c r="AC38" s="360"/>
      <c r="AD38" s="360"/>
      <c r="AE38" s="360"/>
      <c r="AF38" s="360"/>
      <c r="AG38" s="360"/>
      <c r="AH38" s="360"/>
      <c r="AI38" s="360"/>
      <c r="AJ38" s="360"/>
      <c r="AK38" s="360"/>
      <c r="AL38" s="360"/>
      <c r="AM38" s="360"/>
      <c r="AN38" s="360"/>
      <c r="AO38" s="360">
        <f t="shared" si="0"/>
        <v>0</v>
      </c>
      <c r="AP38" s="501"/>
      <c r="AQ38" s="501"/>
      <c r="AR38" s="501"/>
      <c r="AS38" s="501"/>
      <c r="AT38" s="501"/>
      <c r="AU38" s="501"/>
      <c r="AV38" s="501"/>
      <c r="AW38" s="501"/>
      <c r="AX38" s="501"/>
      <c r="AY38" s="501"/>
      <c r="AZ38" s="501"/>
      <c r="BA38" s="501"/>
      <c r="BB38" s="503">
        <v>44193.44</v>
      </c>
      <c r="BC38" s="360"/>
      <c r="BD38" s="360"/>
      <c r="BE38" s="360"/>
      <c r="BF38" s="360"/>
      <c r="BG38" s="360"/>
      <c r="BH38" s="360"/>
      <c r="BI38" s="360"/>
      <c r="BJ38" s="360"/>
      <c r="BK38" s="360"/>
      <c r="BL38" s="360"/>
      <c r="BM38" s="360"/>
      <c r="BN38" s="360"/>
      <c r="BO38" s="503">
        <v>44193.44</v>
      </c>
      <c r="BP38" s="360"/>
      <c r="BQ38" s="360"/>
      <c r="BR38" s="360"/>
      <c r="BS38" s="360"/>
      <c r="BT38" s="360"/>
      <c r="BU38" s="360"/>
      <c r="BV38" s="360"/>
      <c r="BW38" s="360"/>
      <c r="BX38" s="360"/>
      <c r="BY38" s="360"/>
      <c r="BZ38" s="360"/>
      <c r="CA38" s="360"/>
      <c r="CB38" s="360">
        <f t="shared" si="1"/>
        <v>0</v>
      </c>
      <c r="CC38" s="360"/>
      <c r="CD38" s="360"/>
      <c r="CE38" s="360"/>
      <c r="CF38" s="360"/>
      <c r="CG38" s="360"/>
      <c r="CH38" s="360"/>
      <c r="CI38" s="360"/>
      <c r="CJ38" s="360"/>
      <c r="CK38" s="360"/>
      <c r="CL38" s="360"/>
      <c r="CM38" s="360"/>
      <c r="CN38" s="360"/>
      <c r="CO38" s="360">
        <f t="shared" si="2"/>
        <v>0</v>
      </c>
    </row>
    <row r="39" spans="1:93" ht="12.75">
      <c r="A39" s="230">
        <v>748</v>
      </c>
      <c r="B39" s="231" t="s">
        <v>73</v>
      </c>
      <c r="C39" s="361"/>
      <c r="D39" s="361"/>
      <c r="E39" s="361"/>
      <c r="F39" s="361"/>
      <c r="G39" s="361"/>
      <c r="H39" s="361"/>
      <c r="I39" s="361"/>
      <c r="J39" s="361"/>
      <c r="K39" s="361"/>
      <c r="L39" s="361"/>
      <c r="M39" s="361"/>
      <c r="N39" s="361"/>
      <c r="O39" s="360">
        <v>12786.95</v>
      </c>
      <c r="P39" s="360"/>
      <c r="Q39" s="360"/>
      <c r="R39" s="360"/>
      <c r="S39" s="360"/>
      <c r="T39" s="360"/>
      <c r="U39" s="360"/>
      <c r="V39" s="360"/>
      <c r="W39" s="360"/>
      <c r="X39" s="360"/>
      <c r="Y39" s="360"/>
      <c r="Z39" s="360"/>
      <c r="AA39" s="360"/>
      <c r="AB39" s="360">
        <v>12786.95</v>
      </c>
      <c r="AC39" s="360"/>
      <c r="AD39" s="360"/>
      <c r="AE39" s="360"/>
      <c r="AF39" s="360"/>
      <c r="AG39" s="360"/>
      <c r="AH39" s="360"/>
      <c r="AI39" s="360"/>
      <c r="AJ39" s="360"/>
      <c r="AK39" s="360"/>
      <c r="AL39" s="360"/>
      <c r="AM39" s="360"/>
      <c r="AN39" s="360"/>
      <c r="AO39" s="360">
        <f t="shared" si="0"/>
        <v>0</v>
      </c>
      <c r="AP39" s="501"/>
      <c r="AQ39" s="501"/>
      <c r="AR39" s="501"/>
      <c r="AS39" s="501"/>
      <c r="AT39" s="501"/>
      <c r="AU39" s="501"/>
      <c r="AV39" s="501"/>
      <c r="AW39" s="501"/>
      <c r="AX39" s="501"/>
      <c r="AY39" s="501"/>
      <c r="AZ39" s="501"/>
      <c r="BA39" s="501"/>
      <c r="BB39" s="503">
        <v>12786.95</v>
      </c>
      <c r="BC39" s="360"/>
      <c r="BD39" s="360"/>
      <c r="BE39" s="360"/>
      <c r="BF39" s="360"/>
      <c r="BG39" s="360"/>
      <c r="BH39" s="360"/>
      <c r="BI39" s="360"/>
      <c r="BJ39" s="360"/>
      <c r="BK39" s="360"/>
      <c r="BL39" s="360"/>
      <c r="BM39" s="360"/>
      <c r="BN39" s="360"/>
      <c r="BO39" s="503">
        <v>12786.95</v>
      </c>
      <c r="BP39" s="360"/>
      <c r="BQ39" s="360"/>
      <c r="BR39" s="360"/>
      <c r="BS39" s="360"/>
      <c r="BT39" s="360"/>
      <c r="BU39" s="360"/>
      <c r="BV39" s="360"/>
      <c r="BW39" s="360"/>
      <c r="BX39" s="360"/>
      <c r="BY39" s="360"/>
      <c r="BZ39" s="360"/>
      <c r="CA39" s="360"/>
      <c r="CB39" s="360">
        <f t="shared" si="1"/>
        <v>0</v>
      </c>
      <c r="CC39" s="360"/>
      <c r="CD39" s="360"/>
      <c r="CE39" s="360"/>
      <c r="CF39" s="360"/>
      <c r="CG39" s="360"/>
      <c r="CH39" s="360"/>
      <c r="CI39" s="360"/>
      <c r="CJ39" s="360"/>
      <c r="CK39" s="360"/>
      <c r="CL39" s="360"/>
      <c r="CM39" s="360"/>
      <c r="CN39" s="360"/>
      <c r="CO39" s="360">
        <f t="shared" si="2"/>
        <v>0</v>
      </c>
    </row>
    <row r="40" spans="1:93" ht="12.75" customHeight="1">
      <c r="A40" s="230">
        <v>790</v>
      </c>
      <c r="B40" s="231" t="s">
        <v>74</v>
      </c>
      <c r="C40" s="361"/>
      <c r="D40" s="361"/>
      <c r="E40" s="361"/>
      <c r="F40" s="361"/>
      <c r="G40" s="361"/>
      <c r="H40" s="361"/>
      <c r="I40" s="361"/>
      <c r="J40" s="361"/>
      <c r="K40" s="361"/>
      <c r="L40" s="361"/>
      <c r="M40" s="361"/>
      <c r="N40" s="361"/>
      <c r="O40" s="360">
        <v>97503.75</v>
      </c>
      <c r="P40" s="360"/>
      <c r="Q40" s="360"/>
      <c r="R40" s="360"/>
      <c r="S40" s="360"/>
      <c r="T40" s="360"/>
      <c r="U40" s="360"/>
      <c r="V40" s="360"/>
      <c r="W40" s="360"/>
      <c r="X40" s="360"/>
      <c r="Y40" s="360"/>
      <c r="Z40" s="360"/>
      <c r="AA40" s="360"/>
      <c r="AB40" s="360">
        <v>88316.74</v>
      </c>
      <c r="AC40" s="360"/>
      <c r="AD40" s="360"/>
      <c r="AE40" s="360"/>
      <c r="AF40" s="360"/>
      <c r="AG40" s="360"/>
      <c r="AH40" s="360"/>
      <c r="AI40" s="360"/>
      <c r="AJ40" s="360"/>
      <c r="AK40" s="360"/>
      <c r="AL40" s="360"/>
      <c r="AM40" s="360"/>
      <c r="AN40" s="360"/>
      <c r="AO40" s="360">
        <f t="shared" si="0"/>
        <v>9187.009999999995</v>
      </c>
      <c r="AP40" s="501"/>
      <c r="AQ40" s="501"/>
      <c r="AR40" s="501"/>
      <c r="AS40" s="501"/>
      <c r="AT40" s="501"/>
      <c r="AU40" s="501"/>
      <c r="AV40" s="501"/>
      <c r="AW40" s="501"/>
      <c r="AX40" s="501"/>
      <c r="AY40" s="501"/>
      <c r="AZ40" s="501"/>
      <c r="BA40" s="501"/>
      <c r="BB40" s="503">
        <v>97503.75</v>
      </c>
      <c r="BC40" s="360"/>
      <c r="BD40" s="360"/>
      <c r="BE40" s="360"/>
      <c r="BF40" s="360"/>
      <c r="BG40" s="360"/>
      <c r="BH40" s="360"/>
      <c r="BI40" s="360"/>
      <c r="BJ40" s="360"/>
      <c r="BK40" s="360"/>
      <c r="BL40" s="360"/>
      <c r="BM40" s="360"/>
      <c r="BN40" s="360"/>
      <c r="BO40" s="503">
        <v>97503.75</v>
      </c>
      <c r="BP40" s="360"/>
      <c r="BQ40" s="360"/>
      <c r="BR40" s="360"/>
      <c r="BS40" s="360"/>
      <c r="BT40" s="360"/>
      <c r="BU40" s="360"/>
      <c r="BV40" s="360"/>
      <c r="BW40" s="360"/>
      <c r="BX40" s="360"/>
      <c r="BY40" s="360"/>
      <c r="BZ40" s="360"/>
      <c r="CA40" s="360"/>
      <c r="CB40" s="360">
        <f t="shared" si="1"/>
        <v>0</v>
      </c>
      <c r="CC40" s="360"/>
      <c r="CD40" s="360"/>
      <c r="CE40" s="360"/>
      <c r="CF40" s="360"/>
      <c r="CG40" s="360"/>
      <c r="CH40" s="360"/>
      <c r="CI40" s="360"/>
      <c r="CJ40" s="360"/>
      <c r="CK40" s="360"/>
      <c r="CL40" s="360"/>
      <c r="CM40" s="360"/>
      <c r="CN40" s="360"/>
      <c r="CO40" s="360">
        <f t="shared" si="2"/>
        <v>0</v>
      </c>
    </row>
    <row r="41" spans="1:93" ht="12" customHeight="1">
      <c r="A41" s="230">
        <v>802</v>
      </c>
      <c r="B41" s="231" t="s">
        <v>37</v>
      </c>
      <c r="C41" s="361"/>
      <c r="D41" s="361"/>
      <c r="E41" s="361"/>
      <c r="F41" s="361"/>
      <c r="G41" s="361"/>
      <c r="H41" s="361"/>
      <c r="I41" s="361"/>
      <c r="J41" s="361"/>
      <c r="K41" s="361"/>
      <c r="L41" s="361"/>
      <c r="M41" s="361"/>
      <c r="N41" s="361"/>
      <c r="O41" s="360">
        <v>640244.75</v>
      </c>
      <c r="P41" s="360"/>
      <c r="Q41" s="360"/>
      <c r="R41" s="360"/>
      <c r="S41" s="360"/>
      <c r="T41" s="360"/>
      <c r="U41" s="360"/>
      <c r="V41" s="360"/>
      <c r="W41" s="360"/>
      <c r="X41" s="360"/>
      <c r="Y41" s="360"/>
      <c r="Z41" s="360"/>
      <c r="AA41" s="360"/>
      <c r="AB41" s="360">
        <v>624482.66</v>
      </c>
      <c r="AC41" s="360"/>
      <c r="AD41" s="360"/>
      <c r="AE41" s="360"/>
      <c r="AF41" s="360"/>
      <c r="AG41" s="360"/>
      <c r="AH41" s="360"/>
      <c r="AI41" s="360"/>
      <c r="AJ41" s="360"/>
      <c r="AK41" s="360"/>
      <c r="AL41" s="360"/>
      <c r="AM41" s="360"/>
      <c r="AN41" s="360"/>
      <c r="AO41" s="360">
        <f t="shared" si="0"/>
        <v>15762.089999999967</v>
      </c>
      <c r="AP41" s="501"/>
      <c r="AQ41" s="501"/>
      <c r="AR41" s="501"/>
      <c r="AS41" s="501"/>
      <c r="AT41" s="501"/>
      <c r="AU41" s="501"/>
      <c r="AV41" s="501"/>
      <c r="AW41" s="501"/>
      <c r="AX41" s="501"/>
      <c r="AY41" s="501"/>
      <c r="AZ41" s="501"/>
      <c r="BA41" s="501"/>
      <c r="BB41" s="503">
        <v>625930.11</v>
      </c>
      <c r="BC41" s="360"/>
      <c r="BD41" s="360"/>
      <c r="BE41" s="360"/>
      <c r="BF41" s="360"/>
      <c r="BG41" s="360"/>
      <c r="BH41" s="360"/>
      <c r="BI41" s="360"/>
      <c r="BJ41" s="360"/>
      <c r="BK41" s="360"/>
      <c r="BL41" s="360"/>
      <c r="BM41" s="360"/>
      <c r="BN41" s="360"/>
      <c r="BO41" s="503">
        <v>595731.9</v>
      </c>
      <c r="BP41" s="360"/>
      <c r="BQ41" s="360"/>
      <c r="BR41" s="360"/>
      <c r="BS41" s="360"/>
      <c r="BT41" s="360"/>
      <c r="BU41" s="360"/>
      <c r="BV41" s="360"/>
      <c r="BW41" s="360"/>
      <c r="BX41" s="360"/>
      <c r="BY41" s="360"/>
      <c r="BZ41" s="360"/>
      <c r="CA41" s="360"/>
      <c r="CB41" s="360">
        <f t="shared" si="1"/>
        <v>30198.209999999963</v>
      </c>
      <c r="CC41" s="360"/>
      <c r="CD41" s="360"/>
      <c r="CE41" s="360"/>
      <c r="CF41" s="360"/>
      <c r="CG41" s="360"/>
      <c r="CH41" s="360"/>
      <c r="CI41" s="360"/>
      <c r="CJ41" s="360"/>
      <c r="CK41" s="360"/>
      <c r="CL41" s="360"/>
      <c r="CM41" s="360"/>
      <c r="CN41" s="360"/>
      <c r="CO41" s="360">
        <f t="shared" si="2"/>
        <v>-14314.640000000014</v>
      </c>
    </row>
    <row r="42" spans="1:93" ht="14.25" customHeight="1">
      <c r="A42" s="230">
        <v>803</v>
      </c>
      <c r="B42" s="231" t="s">
        <v>113</v>
      </c>
      <c r="C42" s="361"/>
      <c r="D42" s="361"/>
      <c r="E42" s="361"/>
      <c r="F42" s="361"/>
      <c r="G42" s="361"/>
      <c r="H42" s="361"/>
      <c r="I42" s="361"/>
      <c r="J42" s="361"/>
      <c r="K42" s="361"/>
      <c r="L42" s="361"/>
      <c r="M42" s="361"/>
      <c r="N42" s="361"/>
      <c r="O42" s="360">
        <v>164920.46</v>
      </c>
      <c r="P42" s="360"/>
      <c r="Q42" s="360"/>
      <c r="R42" s="360"/>
      <c r="S42" s="360"/>
      <c r="T42" s="360"/>
      <c r="U42" s="360"/>
      <c r="V42" s="360"/>
      <c r="W42" s="360"/>
      <c r="X42" s="360"/>
      <c r="Y42" s="360"/>
      <c r="Z42" s="360"/>
      <c r="AA42" s="360"/>
      <c r="AB42" s="360">
        <v>136251.82</v>
      </c>
      <c r="AC42" s="360"/>
      <c r="AD42" s="360"/>
      <c r="AE42" s="360"/>
      <c r="AF42" s="360"/>
      <c r="AG42" s="360"/>
      <c r="AH42" s="360"/>
      <c r="AI42" s="360"/>
      <c r="AJ42" s="360"/>
      <c r="AK42" s="360"/>
      <c r="AL42" s="360"/>
      <c r="AM42" s="360"/>
      <c r="AN42" s="360"/>
      <c r="AO42" s="360">
        <f t="shared" si="0"/>
        <v>28668.639999999985</v>
      </c>
      <c r="AP42" s="501"/>
      <c r="AQ42" s="501"/>
      <c r="AR42" s="501"/>
      <c r="AS42" s="501"/>
      <c r="AT42" s="501"/>
      <c r="AU42" s="501"/>
      <c r="AV42" s="501"/>
      <c r="AW42" s="501"/>
      <c r="AX42" s="501"/>
      <c r="AY42" s="501"/>
      <c r="AZ42" s="501"/>
      <c r="BA42" s="501"/>
      <c r="BB42" s="503">
        <v>164920.46</v>
      </c>
      <c r="BC42" s="360"/>
      <c r="BD42" s="360"/>
      <c r="BE42" s="360"/>
      <c r="BF42" s="360"/>
      <c r="BG42" s="360"/>
      <c r="BH42" s="360"/>
      <c r="BI42" s="360"/>
      <c r="BJ42" s="360"/>
      <c r="BK42" s="360"/>
      <c r="BL42" s="360"/>
      <c r="BM42" s="360"/>
      <c r="BN42" s="360"/>
      <c r="BO42" s="503">
        <v>141759.89</v>
      </c>
      <c r="BP42" s="360"/>
      <c r="BQ42" s="360"/>
      <c r="BR42" s="360"/>
      <c r="BS42" s="360"/>
      <c r="BT42" s="360"/>
      <c r="BU42" s="360"/>
      <c r="BV42" s="360"/>
      <c r="BW42" s="360"/>
      <c r="BX42" s="360"/>
      <c r="BY42" s="360"/>
      <c r="BZ42" s="360"/>
      <c r="CA42" s="360"/>
      <c r="CB42" s="360">
        <f t="shared" si="1"/>
        <v>23160.569999999978</v>
      </c>
      <c r="CC42" s="360"/>
      <c r="CD42" s="360"/>
      <c r="CE42" s="360"/>
      <c r="CF42" s="360"/>
      <c r="CG42" s="360"/>
      <c r="CH42" s="360"/>
      <c r="CI42" s="360"/>
      <c r="CJ42" s="360"/>
      <c r="CK42" s="360"/>
      <c r="CL42" s="360"/>
      <c r="CM42" s="360"/>
      <c r="CN42" s="360"/>
      <c r="CO42" s="360">
        <f t="shared" si="2"/>
        <v>0</v>
      </c>
    </row>
    <row r="43" spans="1:93" ht="24.75" customHeight="1">
      <c r="A43" s="230">
        <v>805</v>
      </c>
      <c r="B43" s="231" t="s">
        <v>217</v>
      </c>
      <c r="C43" s="361"/>
      <c r="D43" s="361"/>
      <c r="E43" s="361"/>
      <c r="F43" s="361"/>
      <c r="G43" s="361"/>
      <c r="H43" s="361"/>
      <c r="I43" s="361"/>
      <c r="J43" s="361"/>
      <c r="K43" s="361"/>
      <c r="L43" s="361"/>
      <c r="M43" s="361"/>
      <c r="N43" s="361"/>
      <c r="O43" s="360">
        <v>38759.28</v>
      </c>
      <c r="P43" s="360"/>
      <c r="Q43" s="360"/>
      <c r="R43" s="360"/>
      <c r="S43" s="360"/>
      <c r="T43" s="360"/>
      <c r="U43" s="360"/>
      <c r="V43" s="360"/>
      <c r="W43" s="360"/>
      <c r="X43" s="360"/>
      <c r="Y43" s="360"/>
      <c r="Z43" s="360"/>
      <c r="AA43" s="360"/>
      <c r="AB43" s="360">
        <v>5607.27</v>
      </c>
      <c r="AC43" s="360"/>
      <c r="AD43" s="360"/>
      <c r="AE43" s="360"/>
      <c r="AF43" s="360"/>
      <c r="AG43" s="360"/>
      <c r="AH43" s="360"/>
      <c r="AI43" s="360"/>
      <c r="AJ43" s="360"/>
      <c r="AK43" s="360"/>
      <c r="AL43" s="360"/>
      <c r="AM43" s="360"/>
      <c r="AN43" s="360"/>
      <c r="AO43" s="360">
        <f t="shared" si="0"/>
        <v>33152.009999999995</v>
      </c>
      <c r="AP43" s="501"/>
      <c r="AQ43" s="501"/>
      <c r="AR43" s="501"/>
      <c r="AS43" s="501"/>
      <c r="AT43" s="501"/>
      <c r="AU43" s="501"/>
      <c r="AV43" s="501"/>
      <c r="AW43" s="501"/>
      <c r="AX43" s="501"/>
      <c r="AY43" s="501"/>
      <c r="AZ43" s="501"/>
      <c r="BA43" s="501"/>
      <c r="BB43" s="503">
        <v>38759.28</v>
      </c>
      <c r="BC43" s="360"/>
      <c r="BD43" s="360"/>
      <c r="BE43" s="360"/>
      <c r="BF43" s="360"/>
      <c r="BG43" s="360"/>
      <c r="BH43" s="360"/>
      <c r="BI43" s="360"/>
      <c r="BJ43" s="360"/>
      <c r="BK43" s="360"/>
      <c r="BL43" s="360"/>
      <c r="BM43" s="360"/>
      <c r="BN43" s="360"/>
      <c r="BO43" s="503">
        <v>8372.09</v>
      </c>
      <c r="BP43" s="360"/>
      <c r="BQ43" s="360"/>
      <c r="BR43" s="360"/>
      <c r="BS43" s="360"/>
      <c r="BT43" s="360"/>
      <c r="BU43" s="360"/>
      <c r="BV43" s="360"/>
      <c r="BW43" s="360"/>
      <c r="BX43" s="360"/>
      <c r="BY43" s="360"/>
      <c r="BZ43" s="360"/>
      <c r="CA43" s="360"/>
      <c r="CB43" s="360">
        <f t="shared" si="1"/>
        <v>30387.19</v>
      </c>
      <c r="CC43" s="360"/>
      <c r="CD43" s="360"/>
      <c r="CE43" s="360"/>
      <c r="CF43" s="360"/>
      <c r="CG43" s="360"/>
      <c r="CH43" s="360"/>
      <c r="CI43" s="360"/>
      <c r="CJ43" s="360"/>
      <c r="CK43" s="360"/>
      <c r="CL43" s="360"/>
      <c r="CM43" s="360"/>
      <c r="CN43" s="360"/>
      <c r="CO43" s="360">
        <f t="shared" si="2"/>
        <v>0</v>
      </c>
    </row>
    <row r="44" spans="1:93" ht="16.5" customHeight="1">
      <c r="A44" s="230">
        <v>806</v>
      </c>
      <c r="B44" s="231" t="s">
        <v>8</v>
      </c>
      <c r="C44" s="361"/>
      <c r="D44" s="361"/>
      <c r="E44" s="361"/>
      <c r="F44" s="361"/>
      <c r="G44" s="361"/>
      <c r="H44" s="361"/>
      <c r="I44" s="361"/>
      <c r="J44" s="361"/>
      <c r="K44" s="361"/>
      <c r="L44" s="361"/>
      <c r="M44" s="361"/>
      <c r="N44" s="361"/>
      <c r="O44" s="360">
        <v>928369.42</v>
      </c>
      <c r="P44" s="360"/>
      <c r="Q44" s="360"/>
      <c r="R44" s="360"/>
      <c r="S44" s="360"/>
      <c r="T44" s="360"/>
      <c r="U44" s="360"/>
      <c r="V44" s="360"/>
      <c r="W44" s="360"/>
      <c r="X44" s="360"/>
      <c r="Y44" s="360"/>
      <c r="Z44" s="360"/>
      <c r="AA44" s="360"/>
      <c r="AB44" s="360">
        <v>928369.42</v>
      </c>
      <c r="AC44" s="360"/>
      <c r="AD44" s="360"/>
      <c r="AE44" s="360"/>
      <c r="AF44" s="360"/>
      <c r="AG44" s="360"/>
      <c r="AH44" s="360"/>
      <c r="AI44" s="360"/>
      <c r="AJ44" s="360"/>
      <c r="AK44" s="360"/>
      <c r="AL44" s="360"/>
      <c r="AM44" s="360"/>
      <c r="AN44" s="360"/>
      <c r="AO44" s="360">
        <f t="shared" si="0"/>
        <v>0</v>
      </c>
      <c r="AP44" s="501"/>
      <c r="AQ44" s="501"/>
      <c r="AR44" s="501"/>
      <c r="AS44" s="501"/>
      <c r="AT44" s="501"/>
      <c r="AU44" s="501"/>
      <c r="AV44" s="501"/>
      <c r="AW44" s="501"/>
      <c r="AX44" s="501"/>
      <c r="AY44" s="501"/>
      <c r="AZ44" s="501"/>
      <c r="BA44" s="501"/>
      <c r="BB44" s="503">
        <v>933393.97</v>
      </c>
      <c r="BC44" s="360"/>
      <c r="BD44" s="360"/>
      <c r="BE44" s="360"/>
      <c r="BF44" s="360"/>
      <c r="BG44" s="360"/>
      <c r="BH44" s="360"/>
      <c r="BI44" s="360"/>
      <c r="BJ44" s="360"/>
      <c r="BK44" s="360"/>
      <c r="BL44" s="360"/>
      <c r="BM44" s="360"/>
      <c r="BN44" s="360"/>
      <c r="BO44" s="503">
        <v>928369.42</v>
      </c>
      <c r="BP44" s="360"/>
      <c r="BQ44" s="360"/>
      <c r="BR44" s="360"/>
      <c r="BS44" s="360"/>
      <c r="BT44" s="360"/>
      <c r="BU44" s="360"/>
      <c r="BV44" s="360"/>
      <c r="BW44" s="360"/>
      <c r="BX44" s="360"/>
      <c r="BY44" s="360"/>
      <c r="BZ44" s="360"/>
      <c r="CA44" s="360"/>
      <c r="CB44" s="360">
        <f t="shared" si="1"/>
        <v>5024.54999999993</v>
      </c>
      <c r="CC44" s="360"/>
      <c r="CD44" s="360"/>
      <c r="CE44" s="360"/>
      <c r="CF44" s="360"/>
      <c r="CG44" s="360"/>
      <c r="CH44" s="360"/>
      <c r="CI44" s="360"/>
      <c r="CJ44" s="360"/>
      <c r="CK44" s="360"/>
      <c r="CL44" s="360"/>
      <c r="CM44" s="360"/>
      <c r="CN44" s="360"/>
      <c r="CO44" s="360">
        <f t="shared" si="2"/>
        <v>5024.54999999993</v>
      </c>
    </row>
    <row r="45" spans="1:93" ht="20.25" customHeight="1">
      <c r="A45" s="230">
        <v>809</v>
      </c>
      <c r="B45" s="231" t="s">
        <v>38</v>
      </c>
      <c r="C45" s="361"/>
      <c r="D45" s="361"/>
      <c r="E45" s="361"/>
      <c r="F45" s="361"/>
      <c r="G45" s="361"/>
      <c r="H45" s="361"/>
      <c r="I45" s="361"/>
      <c r="J45" s="361"/>
      <c r="K45" s="361"/>
      <c r="L45" s="361"/>
      <c r="M45" s="361"/>
      <c r="N45" s="361"/>
      <c r="O45" s="360">
        <v>1389561.6</v>
      </c>
      <c r="P45" s="360"/>
      <c r="Q45" s="360"/>
      <c r="R45" s="360"/>
      <c r="S45" s="360"/>
      <c r="T45" s="360"/>
      <c r="U45" s="360"/>
      <c r="V45" s="360"/>
      <c r="W45" s="360"/>
      <c r="X45" s="360"/>
      <c r="Y45" s="360"/>
      <c r="Z45" s="360"/>
      <c r="AA45" s="360"/>
      <c r="AB45" s="360">
        <v>1205386.5</v>
      </c>
      <c r="AC45" s="360"/>
      <c r="AD45" s="360"/>
      <c r="AE45" s="360"/>
      <c r="AF45" s="360"/>
      <c r="AG45" s="360"/>
      <c r="AH45" s="360"/>
      <c r="AI45" s="360"/>
      <c r="AJ45" s="360"/>
      <c r="AK45" s="360"/>
      <c r="AL45" s="360"/>
      <c r="AM45" s="360"/>
      <c r="AN45" s="360"/>
      <c r="AO45" s="360">
        <f t="shared" si="0"/>
        <v>184175.1000000001</v>
      </c>
      <c r="AP45" s="501"/>
      <c r="AQ45" s="501"/>
      <c r="AR45" s="501"/>
      <c r="AS45" s="501"/>
      <c r="AT45" s="501"/>
      <c r="AU45" s="501"/>
      <c r="AV45" s="501"/>
      <c r="AW45" s="501"/>
      <c r="AX45" s="501"/>
      <c r="AY45" s="501"/>
      <c r="AZ45" s="501"/>
      <c r="BA45" s="501"/>
      <c r="BB45" s="503">
        <v>1508258.37</v>
      </c>
      <c r="BC45" s="360"/>
      <c r="BD45" s="360"/>
      <c r="BE45" s="360"/>
      <c r="BF45" s="360"/>
      <c r="BG45" s="360"/>
      <c r="BH45" s="360"/>
      <c r="BI45" s="360"/>
      <c r="BJ45" s="360"/>
      <c r="BK45" s="360"/>
      <c r="BL45" s="360"/>
      <c r="BM45" s="360"/>
      <c r="BN45" s="360"/>
      <c r="BO45" s="503">
        <v>1264533.1</v>
      </c>
      <c r="BP45" s="360"/>
      <c r="BQ45" s="360"/>
      <c r="BR45" s="360"/>
      <c r="BS45" s="360"/>
      <c r="BT45" s="360"/>
      <c r="BU45" s="360"/>
      <c r="BV45" s="360"/>
      <c r="BW45" s="360"/>
      <c r="BX45" s="360"/>
      <c r="BY45" s="360"/>
      <c r="BZ45" s="360"/>
      <c r="CA45" s="360"/>
      <c r="CB45" s="360">
        <f t="shared" si="1"/>
        <v>243725.27000000002</v>
      </c>
      <c r="CC45" s="360"/>
      <c r="CD45" s="360"/>
      <c r="CE45" s="360"/>
      <c r="CF45" s="360"/>
      <c r="CG45" s="360"/>
      <c r="CH45" s="360"/>
      <c r="CI45" s="360"/>
      <c r="CJ45" s="360"/>
      <c r="CK45" s="360"/>
      <c r="CL45" s="360"/>
      <c r="CM45" s="360"/>
      <c r="CN45" s="360"/>
      <c r="CO45" s="360">
        <f t="shared" si="2"/>
        <v>118696.77000000002</v>
      </c>
    </row>
    <row r="46" spans="1:93" ht="12.75">
      <c r="A46" s="277"/>
      <c r="B46" s="278" t="s">
        <v>9</v>
      </c>
      <c r="C46" s="363">
        <f>SUM(C7:C45)</f>
        <v>0</v>
      </c>
      <c r="D46" s="363">
        <f aca="true" t="shared" si="3" ref="D46:N46">SUM(D7:D45)</f>
        <v>0</v>
      </c>
      <c r="E46" s="363">
        <f t="shared" si="3"/>
        <v>0</v>
      </c>
      <c r="F46" s="363">
        <f t="shared" si="3"/>
        <v>0</v>
      </c>
      <c r="G46" s="363">
        <f t="shared" si="3"/>
        <v>0</v>
      </c>
      <c r="H46" s="363">
        <f t="shared" si="3"/>
        <v>0</v>
      </c>
      <c r="I46" s="363">
        <f t="shared" si="3"/>
        <v>0</v>
      </c>
      <c r="J46" s="363">
        <f t="shared" si="3"/>
        <v>0</v>
      </c>
      <c r="K46" s="363">
        <f t="shared" si="3"/>
        <v>0</v>
      </c>
      <c r="L46" s="363">
        <f t="shared" si="3"/>
        <v>0</v>
      </c>
      <c r="M46" s="363">
        <f t="shared" si="3"/>
        <v>0</v>
      </c>
      <c r="N46" s="363">
        <f t="shared" si="3"/>
        <v>0</v>
      </c>
      <c r="O46" s="265">
        <f>SUM(O7:O45)</f>
        <v>111148534.67999998</v>
      </c>
      <c r="P46" s="364">
        <f>SUM(P7:P45)</f>
        <v>0</v>
      </c>
      <c r="Q46" s="364">
        <f aca="true" t="shared" si="4" ref="Q46:AA46">SUM(Q7:Q45)</f>
        <v>0</v>
      </c>
      <c r="R46" s="364">
        <f t="shared" si="4"/>
        <v>0</v>
      </c>
      <c r="S46" s="364">
        <f t="shared" si="4"/>
        <v>0</v>
      </c>
      <c r="T46" s="364">
        <f t="shared" si="4"/>
        <v>0</v>
      </c>
      <c r="U46" s="364">
        <f t="shared" si="4"/>
        <v>0</v>
      </c>
      <c r="V46" s="364">
        <f t="shared" si="4"/>
        <v>0</v>
      </c>
      <c r="W46" s="364">
        <f t="shared" si="4"/>
        <v>0</v>
      </c>
      <c r="X46" s="364">
        <f t="shared" si="4"/>
        <v>0</v>
      </c>
      <c r="Y46" s="364">
        <f t="shared" si="4"/>
        <v>0</v>
      </c>
      <c r="Z46" s="364">
        <f t="shared" si="4"/>
        <v>0</v>
      </c>
      <c r="AA46" s="364">
        <f t="shared" si="4"/>
        <v>0</v>
      </c>
      <c r="AB46" s="265">
        <f>SUM(AB7:AB45)</f>
        <v>49429090.36000001</v>
      </c>
      <c r="AC46" s="364">
        <f>SUM(AC7:AC45)</f>
        <v>0</v>
      </c>
      <c r="AD46" s="364">
        <f aca="true" t="shared" si="5" ref="AD46:AN46">SUM(AD7:AD45)</f>
        <v>0</v>
      </c>
      <c r="AE46" s="364">
        <f t="shared" si="5"/>
        <v>0</v>
      </c>
      <c r="AF46" s="364">
        <f t="shared" si="5"/>
        <v>0</v>
      </c>
      <c r="AG46" s="364">
        <f t="shared" si="5"/>
        <v>0</v>
      </c>
      <c r="AH46" s="364">
        <f t="shared" si="5"/>
        <v>0</v>
      </c>
      <c r="AI46" s="364">
        <f t="shared" si="5"/>
        <v>0</v>
      </c>
      <c r="AJ46" s="364">
        <f t="shared" si="5"/>
        <v>0</v>
      </c>
      <c r="AK46" s="364">
        <f t="shared" si="5"/>
        <v>0</v>
      </c>
      <c r="AL46" s="364">
        <f t="shared" si="5"/>
        <v>0</v>
      </c>
      <c r="AM46" s="364">
        <f t="shared" si="5"/>
        <v>0</v>
      </c>
      <c r="AN46" s="364">
        <f t="shared" si="5"/>
        <v>0</v>
      </c>
      <c r="AO46" s="265">
        <f>SUM(AO7:AO45)</f>
        <v>61719444.32</v>
      </c>
      <c r="AP46" s="363">
        <f>SUM(AP7:AP45)</f>
        <v>0</v>
      </c>
      <c r="AQ46" s="363">
        <f aca="true" t="shared" si="6" ref="AQ46:BA46">SUM(AQ7:AQ45)</f>
        <v>0</v>
      </c>
      <c r="AR46" s="363">
        <f t="shared" si="6"/>
        <v>0</v>
      </c>
      <c r="AS46" s="363">
        <f t="shared" si="6"/>
        <v>0</v>
      </c>
      <c r="AT46" s="363">
        <f t="shared" si="6"/>
        <v>0</v>
      </c>
      <c r="AU46" s="363">
        <f t="shared" si="6"/>
        <v>0</v>
      </c>
      <c r="AV46" s="363">
        <f t="shared" si="6"/>
        <v>0</v>
      </c>
      <c r="AW46" s="363">
        <f t="shared" si="6"/>
        <v>0</v>
      </c>
      <c r="AX46" s="363">
        <f t="shared" si="6"/>
        <v>0</v>
      </c>
      <c r="AY46" s="363">
        <f t="shared" si="6"/>
        <v>0</v>
      </c>
      <c r="AZ46" s="363">
        <f t="shared" si="6"/>
        <v>0</v>
      </c>
      <c r="BA46" s="363">
        <f t="shared" si="6"/>
        <v>0</v>
      </c>
      <c r="BB46" s="265">
        <f>SUM(BB7:BB45)</f>
        <v>114461165.04999997</v>
      </c>
      <c r="BC46" s="364">
        <f>SUM(BC7:BC45)</f>
        <v>0</v>
      </c>
      <c r="BD46" s="364">
        <f aca="true" t="shared" si="7" ref="BD46:CN46">SUM(BD7:BD45)</f>
        <v>0</v>
      </c>
      <c r="BE46" s="364">
        <f t="shared" si="7"/>
        <v>0</v>
      </c>
      <c r="BF46" s="364">
        <f t="shared" si="7"/>
        <v>0</v>
      </c>
      <c r="BG46" s="364">
        <f t="shared" si="7"/>
        <v>0</v>
      </c>
      <c r="BH46" s="364">
        <f t="shared" si="7"/>
        <v>0</v>
      </c>
      <c r="BI46" s="364">
        <f t="shared" si="7"/>
        <v>0</v>
      </c>
      <c r="BJ46" s="364">
        <f t="shared" si="7"/>
        <v>0</v>
      </c>
      <c r="BK46" s="364">
        <f t="shared" si="7"/>
        <v>0</v>
      </c>
      <c r="BL46" s="364">
        <f t="shared" si="7"/>
        <v>0</v>
      </c>
      <c r="BM46" s="364">
        <f t="shared" si="7"/>
        <v>0</v>
      </c>
      <c r="BN46" s="364">
        <f t="shared" si="7"/>
        <v>0</v>
      </c>
      <c r="BO46" s="265">
        <f t="shared" si="7"/>
        <v>53312025.550000004</v>
      </c>
      <c r="BP46" s="364">
        <f t="shared" si="7"/>
        <v>0</v>
      </c>
      <c r="BQ46" s="364">
        <f t="shared" si="7"/>
        <v>0</v>
      </c>
      <c r="BR46" s="364">
        <f t="shared" si="7"/>
        <v>0</v>
      </c>
      <c r="BS46" s="364">
        <f t="shared" si="7"/>
        <v>0</v>
      </c>
      <c r="BT46" s="364">
        <f t="shared" si="7"/>
        <v>0</v>
      </c>
      <c r="BU46" s="364">
        <f t="shared" si="7"/>
        <v>0</v>
      </c>
      <c r="BV46" s="364">
        <f t="shared" si="7"/>
        <v>0</v>
      </c>
      <c r="BW46" s="364">
        <f t="shared" si="7"/>
        <v>0</v>
      </c>
      <c r="BX46" s="364">
        <f t="shared" si="7"/>
        <v>0</v>
      </c>
      <c r="BY46" s="364">
        <f t="shared" si="7"/>
        <v>0</v>
      </c>
      <c r="BZ46" s="364">
        <f t="shared" si="7"/>
        <v>0</v>
      </c>
      <c r="CA46" s="364">
        <f t="shared" si="7"/>
        <v>0</v>
      </c>
      <c r="CB46" s="265">
        <f>SUM(CB7:CB45)</f>
        <v>61149139.50000001</v>
      </c>
      <c r="CC46" s="364">
        <f t="shared" si="7"/>
        <v>0</v>
      </c>
      <c r="CD46" s="364">
        <f t="shared" si="7"/>
        <v>0</v>
      </c>
      <c r="CE46" s="364">
        <f t="shared" si="7"/>
        <v>0</v>
      </c>
      <c r="CF46" s="364">
        <f t="shared" si="7"/>
        <v>0</v>
      </c>
      <c r="CG46" s="364">
        <f t="shared" si="7"/>
        <v>0</v>
      </c>
      <c r="CH46" s="364">
        <f t="shared" si="7"/>
        <v>0</v>
      </c>
      <c r="CI46" s="364">
        <f t="shared" si="7"/>
        <v>0</v>
      </c>
      <c r="CJ46" s="364">
        <f t="shared" si="7"/>
        <v>0</v>
      </c>
      <c r="CK46" s="364">
        <f t="shared" si="7"/>
        <v>0</v>
      </c>
      <c r="CL46" s="364">
        <f t="shared" si="7"/>
        <v>0</v>
      </c>
      <c r="CM46" s="364">
        <f t="shared" si="7"/>
        <v>0</v>
      </c>
      <c r="CN46" s="364">
        <f t="shared" si="7"/>
        <v>0</v>
      </c>
      <c r="CO46" s="265">
        <f>SUM(CO7:CO45)</f>
        <v>3312630.3700000034</v>
      </c>
    </row>
    <row r="47" spans="1:93" ht="12.75">
      <c r="A47" s="237" t="s">
        <v>33</v>
      </c>
      <c r="B47" s="234" t="s">
        <v>10</v>
      </c>
      <c r="C47" s="365">
        <v>179987.14</v>
      </c>
      <c r="D47" s="365"/>
      <c r="E47" s="365"/>
      <c r="F47" s="365"/>
      <c r="G47" s="365"/>
      <c r="H47" s="365">
        <v>8738.18</v>
      </c>
      <c r="I47" s="365"/>
      <c r="J47" s="365">
        <v>84516.38</v>
      </c>
      <c r="K47" s="365">
        <v>10704.77</v>
      </c>
      <c r="L47" s="365">
        <v>15237.28</v>
      </c>
      <c r="M47" s="365"/>
      <c r="N47" s="365"/>
      <c r="O47" s="366">
        <v>568964.05</v>
      </c>
      <c r="P47" s="366">
        <v>158205.95</v>
      </c>
      <c r="Q47" s="366"/>
      <c r="R47" s="366"/>
      <c r="S47" s="366"/>
      <c r="T47" s="366"/>
      <c r="U47" s="366">
        <v>18478.18</v>
      </c>
      <c r="V47" s="366"/>
      <c r="W47" s="366">
        <v>59502.7</v>
      </c>
      <c r="X47" s="366">
        <v>10704.77</v>
      </c>
      <c r="Y47" s="366">
        <v>15237.28</v>
      </c>
      <c r="Z47" s="366"/>
      <c r="AA47" s="366"/>
      <c r="AB47" s="366">
        <v>503442.2</v>
      </c>
      <c r="AC47" s="366">
        <f aca="true" t="shared" si="8" ref="AC47:AH47">C47-P47</f>
        <v>21781.190000000002</v>
      </c>
      <c r="AD47" s="366">
        <f t="shared" si="8"/>
        <v>0</v>
      </c>
      <c r="AE47" s="366">
        <f t="shared" si="8"/>
        <v>0</v>
      </c>
      <c r="AF47" s="366">
        <f t="shared" si="8"/>
        <v>0</v>
      </c>
      <c r="AG47" s="366">
        <f t="shared" si="8"/>
        <v>0</v>
      </c>
      <c r="AH47" s="366">
        <f t="shared" si="8"/>
        <v>-9740</v>
      </c>
      <c r="AI47" s="366"/>
      <c r="AJ47" s="366">
        <f aca="true" t="shared" si="9" ref="AJ47:AO47">J47-W47</f>
        <v>25013.680000000008</v>
      </c>
      <c r="AK47" s="366">
        <f t="shared" si="9"/>
        <v>0</v>
      </c>
      <c r="AL47" s="366">
        <f t="shared" si="9"/>
        <v>0</v>
      </c>
      <c r="AM47" s="366">
        <f t="shared" si="9"/>
        <v>0</v>
      </c>
      <c r="AN47" s="366">
        <f t="shared" si="9"/>
        <v>0</v>
      </c>
      <c r="AO47" s="366">
        <f t="shared" si="9"/>
        <v>65521.850000000035</v>
      </c>
      <c r="AP47" s="281">
        <v>204870.04</v>
      </c>
      <c r="AQ47" s="281"/>
      <c r="AR47" s="281"/>
      <c r="AS47" s="281"/>
      <c r="AT47" s="281"/>
      <c r="AU47" s="281">
        <v>18478.18</v>
      </c>
      <c r="AV47" s="281"/>
      <c r="AW47" s="281">
        <v>85686.38</v>
      </c>
      <c r="AX47" s="281">
        <v>10704.77</v>
      </c>
      <c r="AY47" s="281">
        <v>15237.28</v>
      </c>
      <c r="AZ47" s="281"/>
      <c r="BA47" s="281"/>
      <c r="BB47" s="291">
        <v>1567461.55</v>
      </c>
      <c r="BC47" s="366">
        <v>158205.95</v>
      </c>
      <c r="BD47" s="366"/>
      <c r="BE47" s="366"/>
      <c r="BF47" s="366"/>
      <c r="BG47" s="366"/>
      <c r="BH47" s="366">
        <v>18478.18</v>
      </c>
      <c r="BI47" s="366"/>
      <c r="BJ47" s="366">
        <v>59502.7</v>
      </c>
      <c r="BK47" s="366">
        <v>10704.77</v>
      </c>
      <c r="BL47" s="366">
        <v>15237.28</v>
      </c>
      <c r="BM47" s="366"/>
      <c r="BN47" s="366"/>
      <c r="BO47" s="291">
        <v>967660.34</v>
      </c>
      <c r="BP47" s="366">
        <f aca="true" t="shared" si="10" ref="BP47:BU47">AP47-BC47</f>
        <v>46664.09</v>
      </c>
      <c r="BQ47" s="366">
        <f t="shared" si="10"/>
        <v>0</v>
      </c>
      <c r="BR47" s="366">
        <f t="shared" si="10"/>
        <v>0</v>
      </c>
      <c r="BS47" s="366">
        <f t="shared" si="10"/>
        <v>0</v>
      </c>
      <c r="BT47" s="366">
        <f t="shared" si="10"/>
        <v>0</v>
      </c>
      <c r="BU47" s="366">
        <f t="shared" si="10"/>
        <v>0</v>
      </c>
      <c r="BV47" s="366"/>
      <c r="BW47" s="366">
        <f aca="true" t="shared" si="11" ref="BW47:CB47">AW47-BJ47</f>
        <v>26183.680000000008</v>
      </c>
      <c r="BX47" s="366">
        <f t="shared" si="11"/>
        <v>0</v>
      </c>
      <c r="BY47" s="366">
        <f t="shared" si="11"/>
        <v>0</v>
      </c>
      <c r="BZ47" s="366">
        <f t="shared" si="11"/>
        <v>0</v>
      </c>
      <c r="CA47" s="366">
        <f t="shared" si="11"/>
        <v>0</v>
      </c>
      <c r="CB47" s="366">
        <f t="shared" si="11"/>
        <v>599801.2100000001</v>
      </c>
      <c r="CC47" s="366">
        <f aca="true" t="shared" si="12" ref="CC47:CH47">AP47-C47</f>
        <v>24882.899999999994</v>
      </c>
      <c r="CD47" s="366">
        <f t="shared" si="12"/>
        <v>0</v>
      </c>
      <c r="CE47" s="366">
        <f t="shared" si="12"/>
        <v>0</v>
      </c>
      <c r="CF47" s="366">
        <f t="shared" si="12"/>
        <v>0</v>
      </c>
      <c r="CG47" s="366">
        <f t="shared" si="12"/>
        <v>0</v>
      </c>
      <c r="CH47" s="366">
        <f t="shared" si="12"/>
        <v>9740</v>
      </c>
      <c r="CI47" s="366">
        <v>0</v>
      </c>
      <c r="CJ47" s="366">
        <f aca="true" t="shared" si="13" ref="CJ47:CO47">AW47-J47</f>
        <v>1170</v>
      </c>
      <c r="CK47" s="366">
        <f t="shared" si="13"/>
        <v>0</v>
      </c>
      <c r="CL47" s="366">
        <f t="shared" si="13"/>
        <v>0</v>
      </c>
      <c r="CM47" s="366">
        <f t="shared" si="13"/>
        <v>0</v>
      </c>
      <c r="CN47" s="366">
        <f t="shared" si="13"/>
        <v>0</v>
      </c>
      <c r="CO47" s="366">
        <f t="shared" si="13"/>
        <v>998497.5</v>
      </c>
    </row>
    <row r="48" spans="1:93" ht="12.75">
      <c r="A48" s="277"/>
      <c r="B48" s="277" t="s">
        <v>11</v>
      </c>
      <c r="C48" s="367">
        <f>C46+C47</f>
        <v>179987.14</v>
      </c>
      <c r="D48" s="367">
        <f aca="true" t="shared" si="14" ref="D48:N48">D46+D47</f>
        <v>0</v>
      </c>
      <c r="E48" s="367">
        <f t="shared" si="14"/>
        <v>0</v>
      </c>
      <c r="F48" s="367">
        <f t="shared" si="14"/>
        <v>0</v>
      </c>
      <c r="G48" s="367">
        <f t="shared" si="14"/>
        <v>0</v>
      </c>
      <c r="H48" s="367">
        <f t="shared" si="14"/>
        <v>8738.18</v>
      </c>
      <c r="I48" s="367">
        <f t="shared" si="14"/>
        <v>0</v>
      </c>
      <c r="J48" s="367">
        <f t="shared" si="14"/>
        <v>84516.38</v>
      </c>
      <c r="K48" s="367">
        <f t="shared" si="14"/>
        <v>10704.77</v>
      </c>
      <c r="L48" s="367">
        <f t="shared" si="14"/>
        <v>15237.28</v>
      </c>
      <c r="M48" s="367">
        <f t="shared" si="14"/>
        <v>0</v>
      </c>
      <c r="N48" s="367">
        <f t="shared" si="14"/>
        <v>0</v>
      </c>
      <c r="O48" s="239">
        <f>O46+O47</f>
        <v>111717498.72999997</v>
      </c>
      <c r="P48" s="355">
        <f>P46+P47</f>
        <v>158205.95</v>
      </c>
      <c r="Q48" s="355">
        <f aca="true" t="shared" si="15" ref="Q48:AA48">Q46+Q47</f>
        <v>0</v>
      </c>
      <c r="R48" s="355">
        <f t="shared" si="15"/>
        <v>0</v>
      </c>
      <c r="S48" s="355">
        <f t="shared" si="15"/>
        <v>0</v>
      </c>
      <c r="T48" s="355">
        <f t="shared" si="15"/>
        <v>0</v>
      </c>
      <c r="U48" s="355">
        <f t="shared" si="15"/>
        <v>18478.18</v>
      </c>
      <c r="V48" s="355">
        <f t="shared" si="15"/>
        <v>0</v>
      </c>
      <c r="W48" s="355">
        <f t="shared" si="15"/>
        <v>59502.7</v>
      </c>
      <c r="X48" s="355">
        <f t="shared" si="15"/>
        <v>10704.77</v>
      </c>
      <c r="Y48" s="355">
        <f t="shared" si="15"/>
        <v>15237.28</v>
      </c>
      <c r="Z48" s="355">
        <f t="shared" si="15"/>
        <v>0</v>
      </c>
      <c r="AA48" s="355">
        <f t="shared" si="15"/>
        <v>0</v>
      </c>
      <c r="AB48" s="239">
        <f>SUM(AB46:AB47)</f>
        <v>49932532.56000001</v>
      </c>
      <c r="AC48" s="355">
        <f>AC46+AC47</f>
        <v>21781.190000000002</v>
      </c>
      <c r="AD48" s="355">
        <f aca="true" t="shared" si="16" ref="AD48:AN48">AD46+AD47</f>
        <v>0</v>
      </c>
      <c r="AE48" s="355">
        <f t="shared" si="16"/>
        <v>0</v>
      </c>
      <c r="AF48" s="355">
        <f t="shared" si="16"/>
        <v>0</v>
      </c>
      <c r="AG48" s="355">
        <f t="shared" si="16"/>
        <v>0</v>
      </c>
      <c r="AH48" s="355">
        <f t="shared" si="16"/>
        <v>-9740</v>
      </c>
      <c r="AI48" s="355">
        <f t="shared" si="16"/>
        <v>0</v>
      </c>
      <c r="AJ48" s="355">
        <f t="shared" si="16"/>
        <v>25013.680000000008</v>
      </c>
      <c r="AK48" s="355">
        <f t="shared" si="16"/>
        <v>0</v>
      </c>
      <c r="AL48" s="355">
        <f t="shared" si="16"/>
        <v>0</v>
      </c>
      <c r="AM48" s="355">
        <f t="shared" si="16"/>
        <v>0</v>
      </c>
      <c r="AN48" s="355">
        <f t="shared" si="16"/>
        <v>0</v>
      </c>
      <c r="AO48" s="239">
        <f>SUM(AO46:AO47)</f>
        <v>61784966.17</v>
      </c>
      <c r="AP48" s="367">
        <f>AP47+AP46</f>
        <v>204870.04</v>
      </c>
      <c r="AQ48" s="367">
        <f aca="true" t="shared" si="17" ref="AQ48:BA48">AQ47+AQ46</f>
        <v>0</v>
      </c>
      <c r="AR48" s="367">
        <f t="shared" si="17"/>
        <v>0</v>
      </c>
      <c r="AS48" s="367">
        <f t="shared" si="17"/>
        <v>0</v>
      </c>
      <c r="AT48" s="367">
        <f t="shared" si="17"/>
        <v>0</v>
      </c>
      <c r="AU48" s="367">
        <f t="shared" si="17"/>
        <v>18478.18</v>
      </c>
      <c r="AV48" s="367">
        <f t="shared" si="17"/>
        <v>0</v>
      </c>
      <c r="AW48" s="367">
        <f t="shared" si="17"/>
        <v>85686.38</v>
      </c>
      <c r="AX48" s="367">
        <f t="shared" si="17"/>
        <v>10704.77</v>
      </c>
      <c r="AY48" s="367">
        <f t="shared" si="17"/>
        <v>15237.28</v>
      </c>
      <c r="AZ48" s="367">
        <f t="shared" si="17"/>
        <v>0</v>
      </c>
      <c r="BA48" s="367">
        <f t="shared" si="17"/>
        <v>0</v>
      </c>
      <c r="BB48" s="239">
        <f>BB46+BB47</f>
        <v>116028626.59999996</v>
      </c>
      <c r="BC48" s="355">
        <f>BC47+BC46</f>
        <v>158205.95</v>
      </c>
      <c r="BD48" s="355">
        <f aca="true" t="shared" si="18" ref="BD48:BN48">BD47+BD46</f>
        <v>0</v>
      </c>
      <c r="BE48" s="355">
        <f t="shared" si="18"/>
        <v>0</v>
      </c>
      <c r="BF48" s="355">
        <f t="shared" si="18"/>
        <v>0</v>
      </c>
      <c r="BG48" s="355">
        <f t="shared" si="18"/>
        <v>0</v>
      </c>
      <c r="BH48" s="355">
        <f t="shared" si="18"/>
        <v>18478.18</v>
      </c>
      <c r="BI48" s="355">
        <f t="shared" si="18"/>
        <v>0</v>
      </c>
      <c r="BJ48" s="355">
        <f t="shared" si="18"/>
        <v>59502.7</v>
      </c>
      <c r="BK48" s="355">
        <f t="shared" si="18"/>
        <v>10704.77</v>
      </c>
      <c r="BL48" s="355">
        <f t="shared" si="18"/>
        <v>15237.28</v>
      </c>
      <c r="BM48" s="355">
        <f t="shared" si="18"/>
        <v>0</v>
      </c>
      <c r="BN48" s="355">
        <f t="shared" si="18"/>
        <v>0</v>
      </c>
      <c r="BO48" s="239">
        <f>BO47+BO46</f>
        <v>54279685.89000001</v>
      </c>
      <c r="BP48" s="355">
        <f>BP47+BP46</f>
        <v>46664.09</v>
      </c>
      <c r="BQ48" s="355">
        <f aca="true" t="shared" si="19" ref="BQ48:CA48">BQ47+BQ46</f>
        <v>0</v>
      </c>
      <c r="BR48" s="355">
        <f t="shared" si="19"/>
        <v>0</v>
      </c>
      <c r="BS48" s="355">
        <f t="shared" si="19"/>
        <v>0</v>
      </c>
      <c r="BT48" s="355">
        <f t="shared" si="19"/>
        <v>0</v>
      </c>
      <c r="BU48" s="355">
        <f t="shared" si="19"/>
        <v>0</v>
      </c>
      <c r="BV48" s="355">
        <f t="shared" si="19"/>
        <v>0</v>
      </c>
      <c r="BW48" s="355">
        <f t="shared" si="19"/>
        <v>26183.680000000008</v>
      </c>
      <c r="BX48" s="355">
        <f t="shared" si="19"/>
        <v>0</v>
      </c>
      <c r="BY48" s="355">
        <f t="shared" si="19"/>
        <v>0</v>
      </c>
      <c r="BZ48" s="355">
        <f t="shared" si="19"/>
        <v>0</v>
      </c>
      <c r="CA48" s="355">
        <f t="shared" si="19"/>
        <v>0</v>
      </c>
      <c r="CB48" s="239">
        <f>CB47+CB46</f>
        <v>61748940.71000001</v>
      </c>
      <c r="CC48" s="355">
        <f>CC47+CC46</f>
        <v>24882.899999999994</v>
      </c>
      <c r="CD48" s="355">
        <f aca="true" t="shared" si="20" ref="CD48:CM48">CD47+CD46</f>
        <v>0</v>
      </c>
      <c r="CE48" s="355">
        <f t="shared" si="20"/>
        <v>0</v>
      </c>
      <c r="CF48" s="355">
        <f t="shared" si="20"/>
        <v>0</v>
      </c>
      <c r="CG48" s="355">
        <f t="shared" si="20"/>
        <v>0</v>
      </c>
      <c r="CH48" s="355">
        <f t="shared" si="20"/>
        <v>9740</v>
      </c>
      <c r="CI48" s="355">
        <f t="shared" si="20"/>
        <v>0</v>
      </c>
      <c r="CJ48" s="355">
        <f t="shared" si="20"/>
        <v>1170</v>
      </c>
      <c r="CK48" s="355">
        <f t="shared" si="20"/>
        <v>0</v>
      </c>
      <c r="CL48" s="355">
        <f t="shared" si="20"/>
        <v>0</v>
      </c>
      <c r="CM48" s="355">
        <f t="shared" si="20"/>
        <v>0</v>
      </c>
      <c r="CN48" s="355">
        <f>CN47+CN46</f>
        <v>0</v>
      </c>
      <c r="CO48" s="239">
        <f>CO46+CO47</f>
        <v>4311127.870000003</v>
      </c>
    </row>
    <row r="49" spans="1:93" ht="12.75">
      <c r="A49" s="266" t="s">
        <v>40</v>
      </c>
      <c r="B49" s="267" t="s">
        <v>42</v>
      </c>
      <c r="C49" s="368">
        <v>1906501.39</v>
      </c>
      <c r="D49" s="368"/>
      <c r="E49" s="368"/>
      <c r="F49" s="368"/>
      <c r="G49" s="368"/>
      <c r="H49" s="368"/>
      <c r="I49" s="368"/>
      <c r="J49" s="368"/>
      <c r="K49" s="368"/>
      <c r="L49" s="368"/>
      <c r="M49" s="368"/>
      <c r="N49" s="368"/>
      <c r="O49" s="369">
        <v>1949535.55</v>
      </c>
      <c r="P49" s="366">
        <v>0</v>
      </c>
      <c r="Q49" s="366"/>
      <c r="R49" s="366"/>
      <c r="S49" s="366"/>
      <c r="T49" s="366"/>
      <c r="U49" s="366"/>
      <c r="V49" s="366"/>
      <c r="W49" s="366"/>
      <c r="X49" s="366">
        <v>0</v>
      </c>
      <c r="Y49" s="366"/>
      <c r="Z49" s="366"/>
      <c r="AA49" s="366"/>
      <c r="AB49" s="369">
        <f>SUM(P49:AA49)</f>
        <v>0</v>
      </c>
      <c r="AC49" s="366">
        <f aca="true" t="shared" si="21" ref="AC49:AN49">C49-P49</f>
        <v>1906501.39</v>
      </c>
      <c r="AD49" s="366">
        <f t="shared" si="21"/>
        <v>0</v>
      </c>
      <c r="AE49" s="366">
        <f t="shared" si="21"/>
        <v>0</v>
      </c>
      <c r="AF49" s="366">
        <f t="shared" si="21"/>
        <v>0</v>
      </c>
      <c r="AG49" s="366">
        <f t="shared" si="21"/>
        <v>0</v>
      </c>
      <c r="AH49" s="366">
        <f t="shared" si="21"/>
        <v>0</v>
      </c>
      <c r="AI49" s="366">
        <f t="shared" si="21"/>
        <v>0</v>
      </c>
      <c r="AJ49" s="366">
        <f t="shared" si="21"/>
        <v>0</v>
      </c>
      <c r="AK49" s="366">
        <f t="shared" si="21"/>
        <v>0</v>
      </c>
      <c r="AL49" s="366">
        <f t="shared" si="21"/>
        <v>0</v>
      </c>
      <c r="AM49" s="366">
        <f t="shared" si="21"/>
        <v>0</v>
      </c>
      <c r="AN49" s="366">
        <f t="shared" si="21"/>
        <v>0</v>
      </c>
      <c r="AO49" s="369">
        <f>O49-AB49</f>
        <v>1949535.55</v>
      </c>
      <c r="AP49" s="370">
        <v>1906501.39</v>
      </c>
      <c r="AQ49" s="370"/>
      <c r="AR49" s="370"/>
      <c r="AS49" s="370"/>
      <c r="AT49" s="370"/>
      <c r="AU49" s="370"/>
      <c r="AV49" s="370"/>
      <c r="AW49" s="370"/>
      <c r="AX49" s="370"/>
      <c r="AY49" s="370"/>
      <c r="AZ49" s="370"/>
      <c r="BA49" s="370"/>
      <c r="BB49" s="369">
        <v>1949535.55</v>
      </c>
      <c r="BC49" s="366">
        <v>0</v>
      </c>
      <c r="BD49" s="366"/>
      <c r="BE49" s="366"/>
      <c r="BF49" s="366"/>
      <c r="BG49" s="366"/>
      <c r="BH49" s="366"/>
      <c r="BI49" s="366"/>
      <c r="BJ49" s="366"/>
      <c r="BK49" s="366">
        <v>0</v>
      </c>
      <c r="BL49" s="366"/>
      <c r="BM49" s="366"/>
      <c r="BN49" s="366"/>
      <c r="BO49" s="369">
        <f>SUM(BC49:BN49)</f>
        <v>0</v>
      </c>
      <c r="BP49" s="366">
        <f aca="true" t="shared" si="22" ref="BP49:BU49">AP49-BC49</f>
        <v>1906501.39</v>
      </c>
      <c r="BQ49" s="366">
        <f t="shared" si="22"/>
        <v>0</v>
      </c>
      <c r="BR49" s="366">
        <f t="shared" si="22"/>
        <v>0</v>
      </c>
      <c r="BS49" s="366">
        <f t="shared" si="22"/>
        <v>0</v>
      </c>
      <c r="BT49" s="366">
        <f t="shared" si="22"/>
        <v>0</v>
      </c>
      <c r="BU49" s="366">
        <f t="shared" si="22"/>
        <v>0</v>
      </c>
      <c r="BV49" s="366"/>
      <c r="BW49" s="366">
        <f aca="true" t="shared" si="23" ref="BW49:CB49">AW49-BJ49</f>
        <v>0</v>
      </c>
      <c r="BX49" s="366">
        <f t="shared" si="23"/>
        <v>0</v>
      </c>
      <c r="BY49" s="366">
        <f t="shared" si="23"/>
        <v>0</v>
      </c>
      <c r="BZ49" s="366">
        <f t="shared" si="23"/>
        <v>0</v>
      </c>
      <c r="CA49" s="366">
        <f t="shared" si="23"/>
        <v>0</v>
      </c>
      <c r="CB49" s="369">
        <f t="shared" si="23"/>
        <v>1949535.55</v>
      </c>
      <c r="CC49" s="366">
        <f aca="true" t="shared" si="24" ref="CC49:CH49">C49-AP49</f>
        <v>0</v>
      </c>
      <c r="CD49" s="366">
        <f t="shared" si="24"/>
        <v>0</v>
      </c>
      <c r="CE49" s="366">
        <f t="shared" si="24"/>
        <v>0</v>
      </c>
      <c r="CF49" s="366">
        <f t="shared" si="24"/>
        <v>0</v>
      </c>
      <c r="CG49" s="366">
        <f t="shared" si="24"/>
        <v>0</v>
      </c>
      <c r="CH49" s="366">
        <f t="shared" si="24"/>
        <v>0</v>
      </c>
      <c r="CI49" s="366">
        <v>0</v>
      </c>
      <c r="CJ49" s="366">
        <f>J49-AW49</f>
        <v>0</v>
      </c>
      <c r="CK49" s="366">
        <f>K49-AX49</f>
        <v>0</v>
      </c>
      <c r="CL49" s="366">
        <f>L49-AY49</f>
        <v>0</v>
      </c>
      <c r="CM49" s="366">
        <f>M49-AZ49</f>
        <v>0</v>
      </c>
      <c r="CN49" s="366">
        <f>N49-BA49</f>
        <v>0</v>
      </c>
      <c r="CO49" s="369">
        <f>BB49-O49</f>
        <v>0</v>
      </c>
    </row>
    <row r="50" spans="1:93" ht="12.75">
      <c r="A50" s="244"/>
      <c r="B50" s="273" t="s">
        <v>41</v>
      </c>
      <c r="C50" s="371">
        <f>C48+C49</f>
        <v>2086488.5299999998</v>
      </c>
      <c r="D50" s="371">
        <f aca="true" t="shared" si="25" ref="D50:N50">D48+D49</f>
        <v>0</v>
      </c>
      <c r="E50" s="371">
        <f t="shared" si="25"/>
        <v>0</v>
      </c>
      <c r="F50" s="371">
        <f t="shared" si="25"/>
        <v>0</v>
      </c>
      <c r="G50" s="371">
        <f t="shared" si="25"/>
        <v>0</v>
      </c>
      <c r="H50" s="371">
        <f t="shared" si="25"/>
        <v>8738.18</v>
      </c>
      <c r="I50" s="371">
        <f t="shared" si="25"/>
        <v>0</v>
      </c>
      <c r="J50" s="371">
        <f t="shared" si="25"/>
        <v>84516.38</v>
      </c>
      <c r="K50" s="371">
        <f t="shared" si="25"/>
        <v>10704.77</v>
      </c>
      <c r="L50" s="371">
        <f t="shared" si="25"/>
        <v>15237.28</v>
      </c>
      <c r="M50" s="371">
        <f t="shared" si="25"/>
        <v>0</v>
      </c>
      <c r="N50" s="371">
        <f t="shared" si="25"/>
        <v>0</v>
      </c>
      <c r="O50" s="245">
        <f>O48+O49</f>
        <v>113667034.27999997</v>
      </c>
      <c r="P50" s="356">
        <f>P48+P49</f>
        <v>158205.95</v>
      </c>
      <c r="Q50" s="356">
        <f aca="true" t="shared" si="26" ref="Q50:AA50">Q48+Q49</f>
        <v>0</v>
      </c>
      <c r="R50" s="356">
        <f t="shared" si="26"/>
        <v>0</v>
      </c>
      <c r="S50" s="356">
        <f t="shared" si="26"/>
        <v>0</v>
      </c>
      <c r="T50" s="356">
        <f t="shared" si="26"/>
        <v>0</v>
      </c>
      <c r="U50" s="356">
        <f t="shared" si="26"/>
        <v>18478.18</v>
      </c>
      <c r="V50" s="356">
        <f t="shared" si="26"/>
        <v>0</v>
      </c>
      <c r="W50" s="356">
        <f t="shared" si="26"/>
        <v>59502.7</v>
      </c>
      <c r="X50" s="356">
        <f t="shared" si="26"/>
        <v>10704.77</v>
      </c>
      <c r="Y50" s="356">
        <f t="shared" si="26"/>
        <v>15237.28</v>
      </c>
      <c r="Z50" s="356">
        <f t="shared" si="26"/>
        <v>0</v>
      </c>
      <c r="AA50" s="356">
        <f t="shared" si="26"/>
        <v>0</v>
      </c>
      <c r="AB50" s="245">
        <f>AB48+AB49</f>
        <v>49932532.56000001</v>
      </c>
      <c r="AC50" s="356">
        <f>AC48+AC49</f>
        <v>1928282.5799999998</v>
      </c>
      <c r="AD50" s="356">
        <f aca="true" t="shared" si="27" ref="AD50:AN50">AD48+AD49</f>
        <v>0</v>
      </c>
      <c r="AE50" s="356">
        <f t="shared" si="27"/>
        <v>0</v>
      </c>
      <c r="AF50" s="356">
        <f t="shared" si="27"/>
        <v>0</v>
      </c>
      <c r="AG50" s="356">
        <f t="shared" si="27"/>
        <v>0</v>
      </c>
      <c r="AH50" s="356">
        <f t="shared" si="27"/>
        <v>-9740</v>
      </c>
      <c r="AI50" s="356">
        <f t="shared" si="27"/>
        <v>0</v>
      </c>
      <c r="AJ50" s="356">
        <f t="shared" si="27"/>
        <v>25013.680000000008</v>
      </c>
      <c r="AK50" s="356">
        <f t="shared" si="27"/>
        <v>0</v>
      </c>
      <c r="AL50" s="356">
        <f t="shared" si="27"/>
        <v>0</v>
      </c>
      <c r="AM50" s="356">
        <f t="shared" si="27"/>
        <v>0</v>
      </c>
      <c r="AN50" s="356">
        <f t="shared" si="27"/>
        <v>0</v>
      </c>
      <c r="AO50" s="245">
        <f>AO48+AO49</f>
        <v>63734501.72</v>
      </c>
      <c r="AP50" s="371">
        <f>AP48+AP49</f>
        <v>2111371.4299999997</v>
      </c>
      <c r="AQ50" s="371">
        <f aca="true" t="shared" si="28" ref="AQ50:BA50">AQ48+AQ49</f>
        <v>0</v>
      </c>
      <c r="AR50" s="371">
        <f t="shared" si="28"/>
        <v>0</v>
      </c>
      <c r="AS50" s="371">
        <f t="shared" si="28"/>
        <v>0</v>
      </c>
      <c r="AT50" s="371">
        <f t="shared" si="28"/>
        <v>0</v>
      </c>
      <c r="AU50" s="371">
        <f t="shared" si="28"/>
        <v>18478.18</v>
      </c>
      <c r="AV50" s="371">
        <f t="shared" si="28"/>
        <v>0</v>
      </c>
      <c r="AW50" s="371">
        <f t="shared" si="28"/>
        <v>85686.38</v>
      </c>
      <c r="AX50" s="371">
        <f t="shared" si="28"/>
        <v>10704.77</v>
      </c>
      <c r="AY50" s="371">
        <f t="shared" si="28"/>
        <v>15237.28</v>
      </c>
      <c r="AZ50" s="371">
        <f t="shared" si="28"/>
        <v>0</v>
      </c>
      <c r="BA50" s="371">
        <f t="shared" si="28"/>
        <v>0</v>
      </c>
      <c r="BB50" s="245">
        <f>BB48+BB49</f>
        <v>117978162.14999996</v>
      </c>
      <c r="BC50" s="356">
        <f>BC49+BC48</f>
        <v>158205.95</v>
      </c>
      <c r="BD50" s="356">
        <f aca="true" t="shared" si="29" ref="BD50:BN50">BD49+BD48</f>
        <v>0</v>
      </c>
      <c r="BE50" s="356">
        <f t="shared" si="29"/>
        <v>0</v>
      </c>
      <c r="BF50" s="356">
        <f t="shared" si="29"/>
        <v>0</v>
      </c>
      <c r="BG50" s="356">
        <f t="shared" si="29"/>
        <v>0</v>
      </c>
      <c r="BH50" s="356">
        <f t="shared" si="29"/>
        <v>18478.18</v>
      </c>
      <c r="BI50" s="356">
        <f t="shared" si="29"/>
        <v>0</v>
      </c>
      <c r="BJ50" s="356">
        <f t="shared" si="29"/>
        <v>59502.7</v>
      </c>
      <c r="BK50" s="356">
        <f t="shared" si="29"/>
        <v>10704.77</v>
      </c>
      <c r="BL50" s="356">
        <f t="shared" si="29"/>
        <v>15237.28</v>
      </c>
      <c r="BM50" s="356">
        <f t="shared" si="29"/>
        <v>0</v>
      </c>
      <c r="BN50" s="356">
        <f t="shared" si="29"/>
        <v>0</v>
      </c>
      <c r="BO50" s="245">
        <f>BO49+BO48</f>
        <v>54279685.89000001</v>
      </c>
      <c r="BP50" s="356">
        <f>BP49+BP48</f>
        <v>1953165.48</v>
      </c>
      <c r="BQ50" s="356">
        <f aca="true" t="shared" si="30" ref="BQ50:CA50">BQ49+BQ48</f>
        <v>0</v>
      </c>
      <c r="BR50" s="356">
        <f t="shared" si="30"/>
        <v>0</v>
      </c>
      <c r="BS50" s="356">
        <f t="shared" si="30"/>
        <v>0</v>
      </c>
      <c r="BT50" s="356">
        <f t="shared" si="30"/>
        <v>0</v>
      </c>
      <c r="BU50" s="356">
        <f t="shared" si="30"/>
        <v>0</v>
      </c>
      <c r="BV50" s="356">
        <f t="shared" si="30"/>
        <v>0</v>
      </c>
      <c r="BW50" s="356">
        <f t="shared" si="30"/>
        <v>26183.680000000008</v>
      </c>
      <c r="BX50" s="356">
        <f t="shared" si="30"/>
        <v>0</v>
      </c>
      <c r="BY50" s="356">
        <f t="shared" si="30"/>
        <v>0</v>
      </c>
      <c r="BZ50" s="356">
        <f t="shared" si="30"/>
        <v>0</v>
      </c>
      <c r="CA50" s="356">
        <f t="shared" si="30"/>
        <v>0</v>
      </c>
      <c r="CB50" s="245">
        <f>CB49+CB48</f>
        <v>63698476.260000005</v>
      </c>
      <c r="CC50" s="356">
        <f>CC49+CC48</f>
        <v>24882.899999999994</v>
      </c>
      <c r="CD50" s="356">
        <f aca="true" t="shared" si="31" ref="CD50:CN50">CD49+CD48</f>
        <v>0</v>
      </c>
      <c r="CE50" s="356">
        <f t="shared" si="31"/>
        <v>0</v>
      </c>
      <c r="CF50" s="356">
        <f t="shared" si="31"/>
        <v>0</v>
      </c>
      <c r="CG50" s="356">
        <f t="shared" si="31"/>
        <v>0</v>
      </c>
      <c r="CH50" s="356">
        <f t="shared" si="31"/>
        <v>9740</v>
      </c>
      <c r="CI50" s="356">
        <f t="shared" si="31"/>
        <v>0</v>
      </c>
      <c r="CJ50" s="356">
        <f t="shared" si="31"/>
        <v>1170</v>
      </c>
      <c r="CK50" s="356">
        <f t="shared" si="31"/>
        <v>0</v>
      </c>
      <c r="CL50" s="356">
        <f t="shared" si="31"/>
        <v>0</v>
      </c>
      <c r="CM50" s="356">
        <f t="shared" si="31"/>
        <v>0</v>
      </c>
      <c r="CN50" s="356">
        <f t="shared" si="31"/>
        <v>0</v>
      </c>
      <c r="CO50" s="245">
        <f>CO48+CO49</f>
        <v>4311127.870000003</v>
      </c>
    </row>
  </sheetData>
  <sheetProtection/>
  <mergeCells count="10">
    <mergeCell ref="A2:CO2"/>
    <mergeCell ref="A5:A6"/>
    <mergeCell ref="B5:B6"/>
    <mergeCell ref="C5:O5"/>
    <mergeCell ref="P5:AB5"/>
    <mergeCell ref="AC5:AO5"/>
    <mergeCell ref="AP5:BB5"/>
    <mergeCell ref="BC5:BO5"/>
    <mergeCell ref="BP5:CB5"/>
    <mergeCell ref="CC5:CO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5">
      <selection activeCell="G15" sqref="G15"/>
    </sheetView>
  </sheetViews>
  <sheetFormatPr defaultColWidth="9.140625" defaultRowHeight="12.75"/>
  <cols>
    <col min="2" max="2" width="29.421875" style="0" customWidth="1"/>
    <col min="3" max="3" width="15.421875" style="0" customWidth="1"/>
    <col min="4" max="4" width="15.57421875" style="0" customWidth="1"/>
    <col min="5" max="6" width="14.421875" style="0" customWidth="1"/>
    <col min="7" max="7" width="13.140625" style="0" customWidth="1"/>
    <col min="8" max="8" width="17.00390625" style="0" customWidth="1"/>
  </cols>
  <sheetData>
    <row r="1" ht="12.75">
      <c r="H1" s="184" t="s">
        <v>276</v>
      </c>
    </row>
    <row r="3" spans="1:8" ht="45" customHeight="1">
      <c r="A3" s="598" t="s">
        <v>307</v>
      </c>
      <c r="B3" s="666"/>
      <c r="C3" s="666"/>
      <c r="D3" s="666"/>
      <c r="E3" s="666"/>
      <c r="F3" s="666"/>
      <c r="G3" s="666"/>
      <c r="H3" s="666"/>
    </row>
    <row r="4" spans="1:8" ht="13.5" thickBot="1">
      <c r="A4" s="39"/>
      <c r="B4" s="39"/>
      <c r="C4" s="39"/>
      <c r="D4" s="39"/>
      <c r="E4" s="39"/>
      <c r="F4" s="39"/>
      <c r="G4" s="39"/>
      <c r="H4" s="39"/>
    </row>
    <row r="5" spans="1:8" ht="22.5" customHeight="1">
      <c r="A5" s="522" t="s">
        <v>0</v>
      </c>
      <c r="B5" s="667" t="s">
        <v>116</v>
      </c>
      <c r="C5" s="669" t="s">
        <v>266</v>
      </c>
      <c r="D5" s="670"/>
      <c r="E5" s="669" t="s">
        <v>303</v>
      </c>
      <c r="F5" s="670"/>
      <c r="G5" s="667" t="s">
        <v>349</v>
      </c>
      <c r="H5" s="671"/>
    </row>
    <row r="6" spans="1:8" ht="31.5">
      <c r="A6" s="523" t="s">
        <v>304</v>
      </c>
      <c r="B6" s="668"/>
      <c r="C6" s="254" t="s">
        <v>218</v>
      </c>
      <c r="D6" s="524" t="s">
        <v>118</v>
      </c>
      <c r="E6" s="254" t="s">
        <v>218</v>
      </c>
      <c r="F6" s="524" t="s">
        <v>118</v>
      </c>
      <c r="G6" s="254" t="s">
        <v>219</v>
      </c>
      <c r="H6" s="525" t="s">
        <v>356</v>
      </c>
    </row>
    <row r="7" spans="1:8" ht="12.75">
      <c r="A7" s="518" t="s">
        <v>119</v>
      </c>
      <c r="B7" s="519" t="s">
        <v>120</v>
      </c>
      <c r="C7" s="526">
        <v>222283</v>
      </c>
      <c r="D7" s="527">
        <v>2013685.06</v>
      </c>
      <c r="E7" s="526">
        <v>222151</v>
      </c>
      <c r="F7" s="527">
        <v>2013289.06</v>
      </c>
      <c r="G7" s="528">
        <f>E7-C7</f>
        <v>-132</v>
      </c>
      <c r="H7" s="529">
        <f>F7-D7</f>
        <v>-396</v>
      </c>
    </row>
    <row r="8" spans="1:8" ht="12.75">
      <c r="A8" s="518" t="s">
        <v>121</v>
      </c>
      <c r="B8" s="519" t="s">
        <v>122</v>
      </c>
      <c r="C8" s="526">
        <v>13686</v>
      </c>
      <c r="D8" s="527">
        <v>151514</v>
      </c>
      <c r="E8" s="526">
        <v>13786</v>
      </c>
      <c r="F8" s="527">
        <v>156014</v>
      </c>
      <c r="G8" s="528">
        <f aca="true" t="shared" si="0" ref="G8:H29">E8-C8</f>
        <v>100</v>
      </c>
      <c r="H8" s="529">
        <f t="shared" si="0"/>
        <v>4500</v>
      </c>
    </row>
    <row r="9" spans="1:8" ht="12.75">
      <c r="A9" s="518" t="s">
        <v>123</v>
      </c>
      <c r="B9" s="519" t="s">
        <v>124</v>
      </c>
      <c r="C9" s="526">
        <v>84320</v>
      </c>
      <c r="D9" s="527">
        <v>1112276.28</v>
      </c>
      <c r="E9" s="526">
        <v>102607</v>
      </c>
      <c r="F9" s="527">
        <v>1185424.28</v>
      </c>
      <c r="G9" s="528">
        <f t="shared" si="0"/>
        <v>18287</v>
      </c>
      <c r="H9" s="529">
        <f t="shared" si="0"/>
        <v>73148</v>
      </c>
    </row>
    <row r="10" spans="1:8" ht="12.75">
      <c r="A10" s="518" t="s">
        <v>55</v>
      </c>
      <c r="B10" s="519" t="s">
        <v>125</v>
      </c>
      <c r="C10" s="526">
        <v>77135</v>
      </c>
      <c r="D10" s="527">
        <v>928514.04</v>
      </c>
      <c r="E10" s="526">
        <v>77278</v>
      </c>
      <c r="F10" s="527">
        <v>935014.04</v>
      </c>
      <c r="G10" s="528">
        <f t="shared" si="0"/>
        <v>143</v>
      </c>
      <c r="H10" s="529">
        <f t="shared" si="0"/>
        <v>6500</v>
      </c>
    </row>
    <row r="11" spans="1:8" ht="12.75">
      <c r="A11" s="518" t="s">
        <v>57</v>
      </c>
      <c r="B11" s="519" t="s">
        <v>290</v>
      </c>
      <c r="C11" s="526">
        <v>70</v>
      </c>
      <c r="D11" s="527">
        <v>3150</v>
      </c>
      <c r="E11" s="526">
        <v>70</v>
      </c>
      <c r="F11" s="527">
        <v>3150</v>
      </c>
      <c r="G11" s="528">
        <f t="shared" si="0"/>
        <v>0</v>
      </c>
      <c r="H11" s="529">
        <f t="shared" si="0"/>
        <v>0</v>
      </c>
    </row>
    <row r="12" spans="1:8" ht="12.75">
      <c r="A12" s="518" t="s">
        <v>291</v>
      </c>
      <c r="B12" s="519" t="s">
        <v>128</v>
      </c>
      <c r="C12" s="526">
        <v>0</v>
      </c>
      <c r="D12" s="527">
        <v>0</v>
      </c>
      <c r="E12" s="526">
        <v>80581</v>
      </c>
      <c r="F12" s="527">
        <v>836032.71</v>
      </c>
      <c r="G12" s="528">
        <f t="shared" si="0"/>
        <v>80581</v>
      </c>
      <c r="H12" s="529">
        <f t="shared" si="0"/>
        <v>836032.71</v>
      </c>
    </row>
    <row r="13" spans="1:8" ht="12.75">
      <c r="A13" s="518" t="s">
        <v>292</v>
      </c>
      <c r="B13" s="519" t="s">
        <v>144</v>
      </c>
      <c r="C13" s="526">
        <v>0</v>
      </c>
      <c r="D13" s="527">
        <v>0</v>
      </c>
      <c r="E13" s="526">
        <v>81216</v>
      </c>
      <c r="F13" s="527">
        <v>685946.99</v>
      </c>
      <c r="G13" s="528">
        <f t="shared" si="0"/>
        <v>81216</v>
      </c>
      <c r="H13" s="529">
        <f t="shared" si="0"/>
        <v>685946.99</v>
      </c>
    </row>
    <row r="14" spans="1:8" ht="12.75">
      <c r="A14" s="518" t="s">
        <v>33</v>
      </c>
      <c r="B14" s="519" t="s">
        <v>126</v>
      </c>
      <c r="C14" s="526">
        <v>112344</v>
      </c>
      <c r="D14" s="527">
        <v>302478.57</v>
      </c>
      <c r="E14" s="526">
        <v>112344</v>
      </c>
      <c r="F14" s="527">
        <v>302478.57</v>
      </c>
      <c r="G14" s="528">
        <f t="shared" si="0"/>
        <v>0</v>
      </c>
      <c r="H14" s="529">
        <f t="shared" si="0"/>
        <v>0</v>
      </c>
    </row>
    <row r="15" spans="1:8" ht="12.75">
      <c r="A15" s="518" t="s">
        <v>127</v>
      </c>
      <c r="B15" s="519" t="s">
        <v>128</v>
      </c>
      <c r="C15" s="526">
        <v>98969</v>
      </c>
      <c r="D15" s="527">
        <v>909584.71</v>
      </c>
      <c r="E15" s="526">
        <v>0</v>
      </c>
      <c r="F15" s="527">
        <v>0</v>
      </c>
      <c r="G15" s="528">
        <f t="shared" si="0"/>
        <v>-98969</v>
      </c>
      <c r="H15" s="529">
        <f t="shared" si="0"/>
        <v>-909584.71</v>
      </c>
    </row>
    <row r="16" spans="1:8" ht="12.75">
      <c r="A16" s="518" t="s">
        <v>129</v>
      </c>
      <c r="B16" s="519" t="s">
        <v>130</v>
      </c>
      <c r="C16" s="526">
        <v>65466</v>
      </c>
      <c r="D16" s="530">
        <v>1052844.08</v>
      </c>
      <c r="E16" s="526">
        <v>65849</v>
      </c>
      <c r="F16" s="530">
        <v>1073370.75</v>
      </c>
      <c r="G16" s="528">
        <f t="shared" si="0"/>
        <v>383</v>
      </c>
      <c r="H16" s="529">
        <f t="shared" si="0"/>
        <v>20526.669999999925</v>
      </c>
    </row>
    <row r="17" spans="1:8" ht="12.75">
      <c r="A17" s="518" t="s">
        <v>131</v>
      </c>
      <c r="B17" s="519" t="s">
        <v>132</v>
      </c>
      <c r="C17" s="526">
        <v>27261</v>
      </c>
      <c r="D17" s="527">
        <v>204480</v>
      </c>
      <c r="E17" s="526">
        <v>27261</v>
      </c>
      <c r="F17" s="527">
        <v>204480</v>
      </c>
      <c r="G17" s="528">
        <f t="shared" si="0"/>
        <v>0</v>
      </c>
      <c r="H17" s="529">
        <f t="shared" si="0"/>
        <v>0</v>
      </c>
    </row>
    <row r="18" spans="1:8" ht="12.75">
      <c r="A18" s="518" t="s">
        <v>133</v>
      </c>
      <c r="B18" s="519" t="s">
        <v>134</v>
      </c>
      <c r="C18" s="526">
        <v>109753</v>
      </c>
      <c r="D18" s="527">
        <v>1987611.59</v>
      </c>
      <c r="E18" s="526">
        <v>110785</v>
      </c>
      <c r="F18" s="527">
        <v>2058573.59</v>
      </c>
      <c r="G18" s="528">
        <f t="shared" si="0"/>
        <v>1032</v>
      </c>
      <c r="H18" s="529">
        <f t="shared" si="0"/>
        <v>70962</v>
      </c>
    </row>
    <row r="19" spans="1:8" ht="12.75">
      <c r="A19" s="518" t="s">
        <v>135</v>
      </c>
      <c r="B19" s="519" t="s">
        <v>136</v>
      </c>
      <c r="C19" s="526">
        <v>83401</v>
      </c>
      <c r="D19" s="527">
        <v>742753.44</v>
      </c>
      <c r="E19" s="526">
        <v>83372</v>
      </c>
      <c r="F19" s="527">
        <v>742753.44</v>
      </c>
      <c r="G19" s="528">
        <f t="shared" si="0"/>
        <v>-29</v>
      </c>
      <c r="H19" s="529">
        <f t="shared" si="0"/>
        <v>0</v>
      </c>
    </row>
    <row r="20" spans="1:8" ht="12.75">
      <c r="A20" s="518" t="s">
        <v>137</v>
      </c>
      <c r="B20" s="519" t="s">
        <v>138</v>
      </c>
      <c r="C20" s="526">
        <v>111742</v>
      </c>
      <c r="D20" s="527">
        <v>1005427</v>
      </c>
      <c r="E20" s="526">
        <v>111697</v>
      </c>
      <c r="F20" s="527">
        <v>1005247</v>
      </c>
      <c r="G20" s="528">
        <f t="shared" si="0"/>
        <v>-45</v>
      </c>
      <c r="H20" s="529">
        <f t="shared" si="0"/>
        <v>-180</v>
      </c>
    </row>
    <row r="21" spans="1:8" ht="12.75">
      <c r="A21" s="518" t="s">
        <v>139</v>
      </c>
      <c r="B21" s="519" t="s">
        <v>140</v>
      </c>
      <c r="C21" s="526">
        <v>251849</v>
      </c>
      <c r="D21" s="527">
        <v>2382288.32</v>
      </c>
      <c r="E21" s="526">
        <v>0</v>
      </c>
      <c r="F21" s="527">
        <v>0</v>
      </c>
      <c r="G21" s="528">
        <f t="shared" si="0"/>
        <v>-251849</v>
      </c>
      <c r="H21" s="529">
        <f t="shared" si="0"/>
        <v>-2382288.32</v>
      </c>
    </row>
    <row r="22" spans="1:8" ht="12.75">
      <c r="A22" s="518" t="s">
        <v>293</v>
      </c>
      <c r="B22" s="519" t="s">
        <v>294</v>
      </c>
      <c r="C22" s="526">
        <v>0</v>
      </c>
      <c r="D22" s="527">
        <v>0</v>
      </c>
      <c r="E22" s="526">
        <v>241588</v>
      </c>
      <c r="F22" s="527">
        <v>2414685.32</v>
      </c>
      <c r="G22" s="528">
        <f t="shared" si="0"/>
        <v>241588</v>
      </c>
      <c r="H22" s="529">
        <f t="shared" si="0"/>
        <v>2414685.32</v>
      </c>
    </row>
    <row r="23" spans="1:8" ht="12.75">
      <c r="A23" s="518" t="s">
        <v>295</v>
      </c>
      <c r="B23" s="519" t="s">
        <v>296</v>
      </c>
      <c r="C23" s="526">
        <v>0</v>
      </c>
      <c r="D23" s="527">
        <v>0</v>
      </c>
      <c r="E23" s="526">
        <v>8943</v>
      </c>
      <c r="F23" s="527">
        <v>45448</v>
      </c>
      <c r="G23" s="528">
        <f t="shared" si="0"/>
        <v>8943</v>
      </c>
      <c r="H23" s="529">
        <f t="shared" si="0"/>
        <v>45448</v>
      </c>
    </row>
    <row r="24" spans="1:8" ht="12.75" customHeight="1">
      <c r="A24" s="518" t="s">
        <v>297</v>
      </c>
      <c r="B24" s="519" t="s">
        <v>298</v>
      </c>
      <c r="C24" s="526">
        <v>0</v>
      </c>
      <c r="D24" s="527">
        <v>0</v>
      </c>
      <c r="E24" s="526">
        <v>3773</v>
      </c>
      <c r="F24" s="527">
        <v>33015</v>
      </c>
      <c r="G24" s="528">
        <f t="shared" si="0"/>
        <v>3773</v>
      </c>
      <c r="H24" s="529">
        <f t="shared" si="0"/>
        <v>33015</v>
      </c>
    </row>
    <row r="25" spans="1:8" ht="12.75">
      <c r="A25" s="518" t="s">
        <v>141</v>
      </c>
      <c r="B25" s="519" t="s">
        <v>142</v>
      </c>
      <c r="C25" s="526">
        <v>450</v>
      </c>
      <c r="D25" s="527">
        <v>1800</v>
      </c>
      <c r="E25" s="526">
        <v>0</v>
      </c>
      <c r="F25" s="527">
        <v>0</v>
      </c>
      <c r="G25" s="528">
        <f t="shared" si="0"/>
        <v>-450</v>
      </c>
      <c r="H25" s="529">
        <f t="shared" si="0"/>
        <v>-1800</v>
      </c>
    </row>
    <row r="26" spans="1:8" ht="12.75">
      <c r="A26" s="518" t="s">
        <v>143</v>
      </c>
      <c r="B26" s="519" t="s">
        <v>144</v>
      </c>
      <c r="C26" s="526">
        <v>81216</v>
      </c>
      <c r="D26" s="527">
        <v>685946.99</v>
      </c>
      <c r="E26" s="526">
        <v>0</v>
      </c>
      <c r="F26" s="527">
        <v>0</v>
      </c>
      <c r="G26" s="528">
        <f t="shared" si="0"/>
        <v>-81216</v>
      </c>
      <c r="H26" s="529">
        <f t="shared" si="0"/>
        <v>-685946.99</v>
      </c>
    </row>
    <row r="27" spans="1:8" ht="12.75">
      <c r="A27" s="520" t="s">
        <v>299</v>
      </c>
      <c r="B27" s="521" t="s">
        <v>300</v>
      </c>
      <c r="C27" s="531">
        <v>0</v>
      </c>
      <c r="D27" s="532">
        <v>0</v>
      </c>
      <c r="E27" s="531">
        <v>148</v>
      </c>
      <c r="F27" s="532">
        <v>622</v>
      </c>
      <c r="G27" s="533">
        <f t="shared" si="0"/>
        <v>148</v>
      </c>
      <c r="H27" s="534">
        <f t="shared" si="0"/>
        <v>622</v>
      </c>
    </row>
    <row r="28" spans="1:8" ht="12.75">
      <c r="A28" s="520" t="s">
        <v>301</v>
      </c>
      <c r="B28" s="521" t="s">
        <v>302</v>
      </c>
      <c r="C28" s="531">
        <v>0</v>
      </c>
      <c r="D28" s="532">
        <v>0</v>
      </c>
      <c r="E28" s="531">
        <v>58658</v>
      </c>
      <c r="F28" s="532">
        <v>226464</v>
      </c>
      <c r="G28" s="533">
        <f t="shared" si="0"/>
        <v>58658</v>
      </c>
      <c r="H28" s="534">
        <f t="shared" si="0"/>
        <v>226464</v>
      </c>
    </row>
    <row r="29" spans="1:8" ht="13.5" thickBot="1">
      <c r="A29" s="520" t="s">
        <v>145</v>
      </c>
      <c r="B29" s="521" t="s">
        <v>146</v>
      </c>
      <c r="C29" s="531">
        <v>58658</v>
      </c>
      <c r="D29" s="532">
        <v>226464</v>
      </c>
      <c r="E29" s="531">
        <v>450</v>
      </c>
      <c r="F29" s="532">
        <v>1800</v>
      </c>
      <c r="G29" s="533">
        <f t="shared" si="0"/>
        <v>-58208</v>
      </c>
      <c r="H29" s="534">
        <f t="shared" si="0"/>
        <v>-224664</v>
      </c>
    </row>
    <row r="30" spans="1:8" ht="13.5" thickBot="1">
      <c r="A30" s="535"/>
      <c r="B30" s="536" t="s">
        <v>305</v>
      </c>
      <c r="C30" s="537">
        <f aca="true" t="shared" si="1" ref="C30:H30">SUM(C7:C29)</f>
        <v>1398603</v>
      </c>
      <c r="D30" s="538">
        <f t="shared" si="1"/>
        <v>13710818.08</v>
      </c>
      <c r="E30" s="537">
        <f t="shared" si="1"/>
        <v>1402557</v>
      </c>
      <c r="F30" s="538">
        <f t="shared" si="1"/>
        <v>13923808.75</v>
      </c>
      <c r="G30" s="539">
        <f t="shared" si="1"/>
        <v>3954</v>
      </c>
      <c r="H30" s="540">
        <f t="shared" si="1"/>
        <v>212990.66999999993</v>
      </c>
    </row>
    <row r="31" spans="1:8" ht="21.75" thickBot="1">
      <c r="A31" s="541"/>
      <c r="B31" s="542" t="s">
        <v>148</v>
      </c>
      <c r="C31" s="543">
        <v>81739</v>
      </c>
      <c r="D31" s="544" t="s">
        <v>149</v>
      </c>
      <c r="E31" s="543">
        <v>68562</v>
      </c>
      <c r="F31" s="544">
        <v>733958</v>
      </c>
      <c r="G31" s="543">
        <f>E31-C31</f>
        <v>-13177</v>
      </c>
      <c r="H31" s="545" t="s">
        <v>149</v>
      </c>
    </row>
    <row r="32" spans="1:8" ht="13.5" thickBot="1">
      <c r="A32" s="546"/>
      <c r="B32" s="542" t="s">
        <v>306</v>
      </c>
      <c r="C32" s="543">
        <v>47948</v>
      </c>
      <c r="D32" s="544">
        <v>752457.94</v>
      </c>
      <c r="E32" s="543">
        <v>47948</v>
      </c>
      <c r="F32" s="544">
        <v>752457.94</v>
      </c>
      <c r="G32" s="543">
        <f>E32-C32</f>
        <v>0</v>
      </c>
      <c r="H32" s="540">
        <f>F32-D32</f>
        <v>0</v>
      </c>
    </row>
    <row r="33" spans="1:8" ht="12.75">
      <c r="A33" s="546"/>
      <c r="B33" s="547"/>
      <c r="C33" s="548"/>
      <c r="D33" s="549"/>
      <c r="E33" s="548"/>
      <c r="F33" s="549"/>
      <c r="G33" s="548"/>
      <c r="H33" s="550"/>
    </row>
    <row r="34" ht="12.75">
      <c r="H34" s="184" t="s">
        <v>275</v>
      </c>
    </row>
    <row r="35" ht="13.5" customHeight="1"/>
    <row r="36" spans="1:8" ht="42.75" customHeight="1">
      <c r="A36" s="672" t="s">
        <v>352</v>
      </c>
      <c r="B36" s="673"/>
      <c r="C36" s="673"/>
      <c r="D36" s="673"/>
      <c r="E36" s="673"/>
      <c r="F36" s="673"/>
      <c r="G36" s="673"/>
      <c r="H36" s="673"/>
    </row>
    <row r="37" spans="1:8" ht="12.75">
      <c r="A37" s="39"/>
      <c r="B37" s="39"/>
      <c r="C37" s="39"/>
      <c r="D37" s="39"/>
      <c r="E37" s="39"/>
      <c r="F37" s="39"/>
      <c r="G37" s="39"/>
      <c r="H37" s="39"/>
    </row>
    <row r="38" spans="1:8" ht="12.75">
      <c r="A38" s="674" t="s">
        <v>0</v>
      </c>
      <c r="B38" s="607" t="s">
        <v>152</v>
      </c>
      <c r="C38" s="608" t="s">
        <v>266</v>
      </c>
      <c r="D38" s="608"/>
      <c r="E38" s="608" t="s">
        <v>303</v>
      </c>
      <c r="F38" s="608"/>
      <c r="G38" s="607" t="s">
        <v>349</v>
      </c>
      <c r="H38" s="602"/>
    </row>
    <row r="39" spans="1:8" ht="51">
      <c r="A39" s="675"/>
      <c r="B39" s="602"/>
      <c r="C39" s="506" t="s">
        <v>218</v>
      </c>
      <c r="D39" s="506" t="s">
        <v>118</v>
      </c>
      <c r="E39" s="295" t="s">
        <v>218</v>
      </c>
      <c r="F39" s="295" t="s">
        <v>118</v>
      </c>
      <c r="G39" s="295" t="s">
        <v>219</v>
      </c>
      <c r="H39" s="295" t="s">
        <v>220</v>
      </c>
    </row>
    <row r="40" spans="1:8" ht="12.75">
      <c r="A40" s="296" t="s">
        <v>133</v>
      </c>
      <c r="B40" s="135" t="s">
        <v>153</v>
      </c>
      <c r="C40" s="46">
        <v>94</v>
      </c>
      <c r="D40" s="297">
        <v>2063.21</v>
      </c>
      <c r="E40" s="46">
        <v>94</v>
      </c>
      <c r="F40" s="297">
        <v>2063.21</v>
      </c>
      <c r="G40" s="47">
        <f>E40-C40</f>
        <v>0</v>
      </c>
      <c r="H40" s="313">
        <f>F40-D40</f>
        <v>0</v>
      </c>
    </row>
    <row r="41" spans="1:8" ht="12.75">
      <c r="A41" s="296" t="s">
        <v>133</v>
      </c>
      <c r="B41" s="135" t="s">
        <v>154</v>
      </c>
      <c r="C41" s="46">
        <v>14965</v>
      </c>
      <c r="D41" s="297">
        <v>363408.55</v>
      </c>
      <c r="E41" s="46">
        <v>14965</v>
      </c>
      <c r="F41" s="297">
        <v>363408.55</v>
      </c>
      <c r="G41" s="47">
        <f aca="true" t="shared" si="2" ref="G41:H46">E41-C41</f>
        <v>0</v>
      </c>
      <c r="H41" s="313">
        <f t="shared" si="2"/>
        <v>0</v>
      </c>
    </row>
    <row r="42" spans="1:8" ht="12.75">
      <c r="A42" s="296" t="s">
        <v>133</v>
      </c>
      <c r="B42" s="135" t="s">
        <v>155</v>
      </c>
      <c r="C42" s="46">
        <v>9955</v>
      </c>
      <c r="D42" s="297">
        <v>218700.41</v>
      </c>
      <c r="E42" s="46">
        <v>9955</v>
      </c>
      <c r="F42" s="297">
        <v>218700.41</v>
      </c>
      <c r="G42" s="47">
        <f t="shared" si="2"/>
        <v>0</v>
      </c>
      <c r="H42" s="313">
        <f t="shared" si="2"/>
        <v>0</v>
      </c>
    </row>
    <row r="43" spans="1:8" ht="12.75">
      <c r="A43" s="296" t="s">
        <v>133</v>
      </c>
      <c r="B43" s="135" t="s">
        <v>99</v>
      </c>
      <c r="C43" s="46">
        <v>4410</v>
      </c>
      <c r="D43" s="297">
        <v>97020</v>
      </c>
      <c r="E43" s="46">
        <v>4410</v>
      </c>
      <c r="F43" s="297">
        <v>97020</v>
      </c>
      <c r="G43" s="47">
        <f t="shared" si="2"/>
        <v>0</v>
      </c>
      <c r="H43" s="313">
        <f t="shared" si="2"/>
        <v>0</v>
      </c>
    </row>
    <row r="44" spans="1:8" ht="12.75">
      <c r="A44" s="296" t="s">
        <v>133</v>
      </c>
      <c r="B44" s="135" t="s">
        <v>29</v>
      </c>
      <c r="C44" s="46">
        <v>0</v>
      </c>
      <c r="D44" s="297">
        <v>0</v>
      </c>
      <c r="E44" s="46">
        <v>0</v>
      </c>
      <c r="F44" s="297">
        <v>0</v>
      </c>
      <c r="G44" s="47">
        <f t="shared" si="2"/>
        <v>0</v>
      </c>
      <c r="H44" s="313">
        <f t="shared" si="2"/>
        <v>0</v>
      </c>
    </row>
    <row r="45" spans="1:8" ht="12.75">
      <c r="A45" s="296" t="s">
        <v>133</v>
      </c>
      <c r="B45" s="135" t="s">
        <v>156</v>
      </c>
      <c r="C45" s="46">
        <v>18384</v>
      </c>
      <c r="D45" s="297">
        <v>69651</v>
      </c>
      <c r="E45" s="46">
        <v>18384</v>
      </c>
      <c r="F45" s="297">
        <v>69651</v>
      </c>
      <c r="G45" s="47">
        <f t="shared" si="2"/>
        <v>0</v>
      </c>
      <c r="H45" s="313">
        <f t="shared" si="2"/>
        <v>0</v>
      </c>
    </row>
    <row r="46" spans="1:8" ht="12.75">
      <c r="A46" s="296" t="s">
        <v>133</v>
      </c>
      <c r="B46" s="135" t="s">
        <v>157</v>
      </c>
      <c r="C46" s="46">
        <v>140</v>
      </c>
      <c r="D46" s="297">
        <v>1614.77</v>
      </c>
      <c r="E46" s="46">
        <v>140</v>
      </c>
      <c r="F46" s="297">
        <v>1614.77</v>
      </c>
      <c r="G46" s="47">
        <f t="shared" si="2"/>
        <v>0</v>
      </c>
      <c r="H46" s="313">
        <f t="shared" si="2"/>
        <v>0</v>
      </c>
    </row>
    <row r="47" spans="1:8" ht="12.75">
      <c r="A47" s="372"/>
      <c r="B47" s="294" t="s">
        <v>221</v>
      </c>
      <c r="C47" s="298">
        <f aca="true" t="shared" si="3" ref="C47:H47">SUM(C40:C46)</f>
        <v>47948</v>
      </c>
      <c r="D47" s="299">
        <f t="shared" si="3"/>
        <v>752457.9400000001</v>
      </c>
      <c r="E47" s="298">
        <f t="shared" si="3"/>
        <v>47948</v>
      </c>
      <c r="F47" s="299">
        <f t="shared" si="3"/>
        <v>752457.9400000001</v>
      </c>
      <c r="G47" s="299">
        <f t="shared" si="3"/>
        <v>0</v>
      </c>
      <c r="H47" s="299">
        <f t="shared" si="3"/>
        <v>0</v>
      </c>
    </row>
    <row r="49" spans="1:8" ht="15">
      <c r="A49" s="561" t="s">
        <v>350</v>
      </c>
      <c r="B49" s="561"/>
      <c r="C49" s="561"/>
      <c r="D49" s="561"/>
      <c r="E49" s="561"/>
      <c r="F49" s="561"/>
      <c r="G49" s="561"/>
      <c r="H49" s="561"/>
    </row>
    <row r="51" spans="1:8" ht="12.75">
      <c r="A51" s="674"/>
      <c r="B51" s="607" t="s">
        <v>222</v>
      </c>
      <c r="C51" s="608" t="s">
        <v>266</v>
      </c>
      <c r="D51" s="608"/>
      <c r="E51" s="608" t="s">
        <v>303</v>
      </c>
      <c r="F51" s="608"/>
      <c r="G51" s="607" t="s">
        <v>351</v>
      </c>
      <c r="H51" s="602"/>
    </row>
    <row r="52" spans="1:8" ht="51">
      <c r="A52" s="675"/>
      <c r="B52" s="602"/>
      <c r="C52" s="506" t="s">
        <v>218</v>
      </c>
      <c r="D52" s="506" t="s">
        <v>118</v>
      </c>
      <c r="E52" s="295" t="s">
        <v>218</v>
      </c>
      <c r="F52" s="295" t="s">
        <v>118</v>
      </c>
      <c r="G52" s="295" t="s">
        <v>219</v>
      </c>
      <c r="H52" s="295" t="s">
        <v>220</v>
      </c>
    </row>
    <row r="53" spans="1:8" ht="12.75">
      <c r="A53" s="373"/>
      <c r="B53" s="391" t="s">
        <v>237</v>
      </c>
      <c r="C53" s="374">
        <v>1398603</v>
      </c>
      <c r="D53" s="375">
        <v>13710818.08</v>
      </c>
      <c r="E53" s="374">
        <v>1402557</v>
      </c>
      <c r="F53" s="375">
        <v>13923808.75</v>
      </c>
      <c r="G53" s="374">
        <f>E53-C53</f>
        <v>3954</v>
      </c>
      <c r="H53" s="375">
        <f>F53-D53</f>
        <v>212990.66999999993</v>
      </c>
    </row>
    <row r="54" spans="1:8" ht="12.75">
      <c r="A54" s="296"/>
      <c r="B54" s="135" t="s">
        <v>153</v>
      </c>
      <c r="C54" s="46">
        <v>94</v>
      </c>
      <c r="D54" s="297">
        <v>2063.21</v>
      </c>
      <c r="E54" s="46">
        <v>94</v>
      </c>
      <c r="F54" s="297">
        <v>2063.21</v>
      </c>
      <c r="G54" s="47">
        <f>E54-C54</f>
        <v>0</v>
      </c>
      <c r="H54" s="313">
        <f>F54-D54</f>
        <v>0</v>
      </c>
    </row>
    <row r="55" spans="1:8" ht="12.75">
      <c r="A55" s="296"/>
      <c r="B55" s="135" t="s">
        <v>154</v>
      </c>
      <c r="C55" s="471">
        <v>14965</v>
      </c>
      <c r="D55" s="297">
        <v>363408.55</v>
      </c>
      <c r="E55" s="471">
        <v>14965</v>
      </c>
      <c r="F55" s="297">
        <v>363408.55</v>
      </c>
      <c r="G55" s="47">
        <f aca="true" t="shared" si="4" ref="G55:H60">E55-C55</f>
        <v>0</v>
      </c>
      <c r="H55" s="313">
        <f t="shared" si="4"/>
        <v>0</v>
      </c>
    </row>
    <row r="56" spans="1:8" ht="12.75">
      <c r="A56" s="296"/>
      <c r="B56" s="135" t="s">
        <v>155</v>
      </c>
      <c r="C56" s="46">
        <v>9955</v>
      </c>
      <c r="D56" s="297">
        <v>218700.41</v>
      </c>
      <c r="E56" s="46">
        <v>9955</v>
      </c>
      <c r="F56" s="297">
        <v>218700.41</v>
      </c>
      <c r="G56" s="47">
        <f t="shared" si="4"/>
        <v>0</v>
      </c>
      <c r="H56" s="313">
        <f t="shared" si="4"/>
        <v>0</v>
      </c>
    </row>
    <row r="57" spans="1:8" ht="12.75">
      <c r="A57" s="296"/>
      <c r="B57" s="135" t="s">
        <v>99</v>
      </c>
      <c r="C57" s="46">
        <v>4410</v>
      </c>
      <c r="D57" s="297">
        <v>97020</v>
      </c>
      <c r="E57" s="46">
        <v>4410</v>
      </c>
      <c r="F57" s="297">
        <v>97020</v>
      </c>
      <c r="G57" s="47">
        <f t="shared" si="4"/>
        <v>0</v>
      </c>
      <c r="H57" s="313">
        <f t="shared" si="4"/>
        <v>0</v>
      </c>
    </row>
    <row r="58" spans="1:8" ht="12.75">
      <c r="A58" s="296"/>
      <c r="B58" s="135" t="s">
        <v>29</v>
      </c>
      <c r="C58" s="46">
        <v>0</v>
      </c>
      <c r="D58" s="297">
        <v>0</v>
      </c>
      <c r="E58" s="46">
        <v>0</v>
      </c>
      <c r="F58" s="297">
        <v>0</v>
      </c>
      <c r="G58" s="47">
        <f t="shared" si="4"/>
        <v>0</v>
      </c>
      <c r="H58" s="313">
        <f t="shared" si="4"/>
        <v>0</v>
      </c>
    </row>
    <row r="59" spans="1:8" ht="12.75">
      <c r="A59" s="296"/>
      <c r="B59" s="376" t="s">
        <v>156</v>
      </c>
      <c r="C59" s="46">
        <v>18384</v>
      </c>
      <c r="D59" s="297">
        <v>69651</v>
      </c>
      <c r="E59" s="46">
        <v>18384</v>
      </c>
      <c r="F59" s="297">
        <v>69651</v>
      </c>
      <c r="G59" s="47">
        <f t="shared" si="4"/>
        <v>0</v>
      </c>
      <c r="H59" s="313">
        <f t="shared" si="4"/>
        <v>0</v>
      </c>
    </row>
    <row r="60" spans="1:8" ht="12.75">
      <c r="A60" s="296"/>
      <c r="B60" s="135" t="s">
        <v>157</v>
      </c>
      <c r="C60" s="46">
        <v>140</v>
      </c>
      <c r="D60" s="297">
        <v>1614.77</v>
      </c>
      <c r="E60" s="46">
        <v>140</v>
      </c>
      <c r="F60" s="297">
        <v>1614.77</v>
      </c>
      <c r="G60" s="47">
        <f t="shared" si="4"/>
        <v>0</v>
      </c>
      <c r="H60" s="313">
        <f t="shared" si="4"/>
        <v>0</v>
      </c>
    </row>
    <row r="61" spans="1:8" ht="12.75">
      <c r="A61" s="372"/>
      <c r="B61" s="294" t="s">
        <v>223</v>
      </c>
      <c r="C61" s="298">
        <f>SUM(C53:C60)</f>
        <v>1446551</v>
      </c>
      <c r="D61" s="299">
        <f>SUM(D53:D60)</f>
        <v>14463276.020000001</v>
      </c>
      <c r="E61" s="298">
        <f>SUM(E53:E60)</f>
        <v>1450505</v>
      </c>
      <c r="F61" s="299">
        <f>SUM(F53:F60)</f>
        <v>14676266.690000001</v>
      </c>
      <c r="G61" s="299">
        <f>E61-C61</f>
        <v>3954</v>
      </c>
      <c r="H61" s="299">
        <f>F61-D61</f>
        <v>212990.66999999993</v>
      </c>
    </row>
  </sheetData>
  <sheetProtection/>
  <mergeCells count="17">
    <mergeCell ref="A51:A52"/>
    <mergeCell ref="B51:B52"/>
    <mergeCell ref="C51:D51"/>
    <mergeCell ref="E51:F51"/>
    <mergeCell ref="G51:H51"/>
    <mergeCell ref="A38:A39"/>
    <mergeCell ref="B38:B39"/>
    <mergeCell ref="C38:D38"/>
    <mergeCell ref="E38:F38"/>
    <mergeCell ref="G38:H38"/>
    <mergeCell ref="A49:H49"/>
    <mergeCell ref="A3:H3"/>
    <mergeCell ref="B5:B6"/>
    <mergeCell ref="C5:D5"/>
    <mergeCell ref="E5:F5"/>
    <mergeCell ref="G5:H5"/>
    <mergeCell ref="A36:H3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4.28125" style="0" customWidth="1"/>
    <col min="2" max="2" width="48.57421875" style="0" customWidth="1"/>
    <col min="3" max="3" width="19.57421875" style="0" hidden="1" customWidth="1"/>
    <col min="4" max="4" width="36.28125" style="0" customWidth="1"/>
  </cols>
  <sheetData>
    <row r="1" spans="1:7" ht="12.75" customHeight="1">
      <c r="A1" s="682" t="s">
        <v>193</v>
      </c>
      <c r="B1" s="682"/>
      <c r="C1" s="682"/>
      <c r="D1" s="682"/>
      <c r="E1" s="383"/>
      <c r="F1" s="383"/>
      <c r="G1" s="383"/>
    </row>
    <row r="2" spans="1:7" ht="54.75" customHeight="1">
      <c r="A2" s="598" t="s">
        <v>345</v>
      </c>
      <c r="B2" s="643"/>
      <c r="C2" s="643"/>
      <c r="D2" s="643"/>
      <c r="E2" s="39"/>
      <c r="F2" s="39"/>
      <c r="G2" s="39"/>
    </row>
    <row r="3" spans="1:7" ht="12.75">
      <c r="A3" s="39"/>
      <c r="B3" s="39"/>
      <c r="C3" s="39"/>
      <c r="D3" s="39"/>
      <c r="E3" s="39"/>
      <c r="F3" s="39"/>
      <c r="G3" s="39"/>
    </row>
    <row r="4" spans="1:7" ht="28.5">
      <c r="A4" s="377" t="s">
        <v>192</v>
      </c>
      <c r="B4" s="377" t="s">
        <v>224</v>
      </c>
      <c r="C4" s="378" t="s">
        <v>225</v>
      </c>
      <c r="D4" s="378" t="s">
        <v>346</v>
      </c>
      <c r="E4" s="93"/>
      <c r="F4" s="93"/>
      <c r="G4" s="93"/>
    </row>
    <row r="5" spans="1:7" ht="12.75">
      <c r="A5" s="676">
        <v>1</v>
      </c>
      <c r="B5" s="677" t="s">
        <v>226</v>
      </c>
      <c r="C5" s="680">
        <v>32705.85</v>
      </c>
      <c r="D5" s="679">
        <v>87067.24</v>
      </c>
      <c r="E5" s="57"/>
      <c r="F5" s="57"/>
      <c r="G5" s="57"/>
    </row>
    <row r="6" spans="1:7" ht="21.75" customHeight="1">
      <c r="A6" s="676"/>
      <c r="B6" s="678"/>
      <c r="C6" s="681"/>
      <c r="D6" s="679"/>
      <c r="E6" s="57"/>
      <c r="F6" s="57"/>
      <c r="G6" s="57"/>
    </row>
    <row r="7" spans="1:7" ht="41.25" customHeight="1">
      <c r="A7" s="379" t="s">
        <v>164</v>
      </c>
      <c r="B7" s="380" t="s">
        <v>227</v>
      </c>
      <c r="C7" s="381"/>
      <c r="D7" s="469">
        <v>369553.24</v>
      </c>
      <c r="E7" s="57"/>
      <c r="F7" s="57"/>
      <c r="G7" s="57"/>
    </row>
    <row r="8" spans="1:7" ht="12.75">
      <c r="A8" s="676" t="s">
        <v>27</v>
      </c>
      <c r="B8" s="683" t="s">
        <v>246</v>
      </c>
      <c r="C8" s="680">
        <v>18604.13</v>
      </c>
      <c r="D8" s="679">
        <v>55818.34</v>
      </c>
      <c r="E8" s="57"/>
      <c r="F8" s="57"/>
      <c r="G8" s="57"/>
    </row>
    <row r="9" spans="1:7" ht="12.75">
      <c r="A9" s="676"/>
      <c r="B9" s="684"/>
      <c r="C9" s="689"/>
      <c r="D9" s="686"/>
      <c r="E9" s="57"/>
      <c r="F9" s="57"/>
      <c r="G9" s="57"/>
    </row>
    <row r="10" spans="1:7" ht="9.75" customHeight="1">
      <c r="A10" s="676"/>
      <c r="B10" s="685"/>
      <c r="C10" s="681"/>
      <c r="D10" s="686"/>
      <c r="E10" s="97"/>
      <c r="F10" s="97"/>
      <c r="G10" s="97"/>
    </row>
    <row r="11" spans="1:7" ht="12.75">
      <c r="A11" s="676" t="s">
        <v>171</v>
      </c>
      <c r="B11" s="687" t="s">
        <v>228</v>
      </c>
      <c r="C11" s="680">
        <v>12687.5</v>
      </c>
      <c r="D11" s="680">
        <v>1380.6</v>
      </c>
      <c r="E11" s="96"/>
      <c r="F11" s="96"/>
      <c r="G11" s="96"/>
    </row>
    <row r="12" spans="1:7" ht="12.75">
      <c r="A12" s="676"/>
      <c r="B12" s="688"/>
      <c r="C12" s="689"/>
      <c r="D12" s="689"/>
      <c r="E12" s="96"/>
      <c r="F12" s="96"/>
      <c r="G12" s="96"/>
    </row>
    <row r="13" spans="1:7" ht="12.75">
      <c r="A13" s="676"/>
      <c r="B13" s="688"/>
      <c r="C13" s="689"/>
      <c r="D13" s="689"/>
      <c r="E13" s="96"/>
      <c r="F13" s="96"/>
      <c r="G13" s="96"/>
    </row>
    <row r="14" spans="1:7" ht="12.75">
      <c r="A14" s="676"/>
      <c r="B14" s="688"/>
      <c r="C14" s="681"/>
      <c r="D14" s="681"/>
      <c r="E14" s="96"/>
      <c r="F14" s="96"/>
      <c r="G14" s="96"/>
    </row>
    <row r="15" spans="1:7" ht="49.5" customHeight="1">
      <c r="A15" s="379" t="s">
        <v>173</v>
      </c>
      <c r="B15" s="382" t="s">
        <v>229</v>
      </c>
      <c r="C15" s="381">
        <v>44978.3</v>
      </c>
      <c r="D15" s="381">
        <v>13204.27</v>
      </c>
      <c r="E15" s="96"/>
      <c r="F15" s="96"/>
      <c r="G15" s="96"/>
    </row>
    <row r="16" spans="1:7" ht="41.25" customHeight="1">
      <c r="A16" s="379" t="s">
        <v>175</v>
      </c>
      <c r="B16" s="382" t="s">
        <v>238</v>
      </c>
      <c r="C16" s="381">
        <v>23583.89</v>
      </c>
      <c r="D16" s="381">
        <v>365.25</v>
      </c>
      <c r="E16" s="96"/>
      <c r="F16" s="96"/>
      <c r="G16" s="96"/>
    </row>
    <row r="17" spans="1:7" ht="12.75">
      <c r="A17" s="676" t="s">
        <v>230</v>
      </c>
      <c r="B17" s="687" t="s">
        <v>240</v>
      </c>
      <c r="C17" s="680">
        <v>1566500</v>
      </c>
      <c r="D17" s="679">
        <v>0</v>
      </c>
      <c r="E17" s="96"/>
      <c r="F17" s="96"/>
      <c r="G17" s="96"/>
    </row>
    <row r="18" spans="1:7" ht="24.75" customHeight="1">
      <c r="A18" s="676"/>
      <c r="B18" s="688"/>
      <c r="C18" s="681"/>
      <c r="D18" s="679"/>
      <c r="E18" s="96"/>
      <c r="F18" s="96"/>
      <c r="G18" s="96"/>
    </row>
    <row r="19" spans="1:7" ht="51" customHeight="1">
      <c r="A19" s="379" t="s">
        <v>239</v>
      </c>
      <c r="B19" s="419" t="s">
        <v>277</v>
      </c>
      <c r="C19" s="418"/>
      <c r="D19" s="469">
        <v>178642.85</v>
      </c>
      <c r="E19" s="96"/>
      <c r="F19" s="96"/>
      <c r="G19" s="96"/>
    </row>
    <row r="20" spans="1:7" ht="31.5" customHeight="1">
      <c r="A20" s="690" t="s">
        <v>30</v>
      </c>
      <c r="B20" s="691"/>
      <c r="C20" s="299">
        <f>SUM(C5+C8+C11+C15+C16+C17)</f>
        <v>1699059.67</v>
      </c>
      <c r="D20" s="299">
        <f>SUM(D5:D19)</f>
        <v>706031.7899999999</v>
      </c>
      <c r="E20" s="96"/>
      <c r="F20" s="96"/>
      <c r="G20" s="96"/>
    </row>
    <row r="21" ht="12.75">
      <c r="D21" s="395"/>
    </row>
  </sheetData>
  <sheetProtection/>
  <mergeCells count="19">
    <mergeCell ref="A20:B20"/>
    <mergeCell ref="A17:A18"/>
    <mergeCell ref="B17:B18"/>
    <mergeCell ref="D17:D18"/>
    <mergeCell ref="C17:C18"/>
    <mergeCell ref="C11:C14"/>
    <mergeCell ref="D11:D14"/>
    <mergeCell ref="A8:A10"/>
    <mergeCell ref="B8:B10"/>
    <mergeCell ref="D8:D10"/>
    <mergeCell ref="A11:A14"/>
    <mergeCell ref="B11:B14"/>
    <mergeCell ref="C8:C10"/>
    <mergeCell ref="A2:D2"/>
    <mergeCell ref="A5:A6"/>
    <mergeCell ref="B5:B6"/>
    <mergeCell ref="D5:D6"/>
    <mergeCell ref="C5:C6"/>
    <mergeCell ref="A1:D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185"/>
  <sheetViews>
    <sheetView zoomScalePageLayoutView="0" workbookViewId="0" topLeftCell="A102">
      <selection activeCell="F120" sqref="F120"/>
    </sheetView>
  </sheetViews>
  <sheetFormatPr defaultColWidth="9.140625" defaultRowHeight="12.75"/>
  <cols>
    <col min="1" max="1" width="7.00390625" style="1" customWidth="1"/>
    <col min="2" max="2" width="45.00390625" style="1" customWidth="1"/>
    <col min="3" max="3" width="21.8515625" style="1" customWidth="1"/>
    <col min="4" max="4" width="19.7109375" style="1" customWidth="1"/>
    <col min="5" max="5" width="18.00390625" style="1" customWidth="1"/>
    <col min="6" max="6" width="22.00390625" style="1" customWidth="1"/>
    <col min="7" max="7" width="12.7109375" style="1" bestFit="1" customWidth="1"/>
    <col min="8" max="16384" width="9.140625" style="1" customWidth="1"/>
  </cols>
  <sheetData>
    <row r="1" spans="1:6" ht="15" customHeight="1">
      <c r="A1" s="559"/>
      <c r="B1" s="559"/>
      <c r="C1" s="559"/>
      <c r="D1" s="559"/>
      <c r="E1" s="559"/>
      <c r="F1" s="184" t="s">
        <v>91</v>
      </c>
    </row>
    <row r="2" spans="1:6" ht="30" customHeight="1">
      <c r="A2" s="571" t="s">
        <v>322</v>
      </c>
      <c r="B2" s="571"/>
      <c r="C2" s="571"/>
      <c r="D2" s="571"/>
      <c r="E2" s="571"/>
      <c r="F2" s="571"/>
    </row>
    <row r="4" spans="1:7" ht="42" customHeight="1">
      <c r="A4" s="182" t="s">
        <v>0</v>
      </c>
      <c r="B4" s="437" t="s">
        <v>1</v>
      </c>
      <c r="C4" s="461" t="s">
        <v>317</v>
      </c>
      <c r="D4" s="461" t="s">
        <v>323</v>
      </c>
      <c r="E4" s="437" t="s">
        <v>31</v>
      </c>
      <c r="F4" s="459" t="s">
        <v>287</v>
      </c>
      <c r="G4" s="3"/>
    </row>
    <row r="5" spans="1:7" ht="15.75" customHeight="1" hidden="1">
      <c r="A5" s="189">
        <v>105</v>
      </c>
      <c r="B5" s="51" t="s">
        <v>2</v>
      </c>
      <c r="C5" s="52"/>
      <c r="D5" s="52"/>
      <c r="E5" s="53"/>
      <c r="F5" s="53">
        <f>D5-E5</f>
        <v>0</v>
      </c>
      <c r="G5" s="3"/>
    </row>
    <row r="6" spans="1:7" ht="15.75" customHeight="1">
      <c r="A6" s="189">
        <v>487</v>
      </c>
      <c r="B6" s="51" t="s">
        <v>49</v>
      </c>
      <c r="C6" s="52">
        <v>109929.8</v>
      </c>
      <c r="D6" s="52">
        <v>85799.8</v>
      </c>
      <c r="E6" s="53">
        <v>79672.54</v>
      </c>
      <c r="F6" s="53">
        <f>D6-E6</f>
        <v>6127.260000000009</v>
      </c>
      <c r="G6" s="3"/>
    </row>
    <row r="7" spans="1:6" ht="15" customHeight="1">
      <c r="A7" s="189">
        <v>629</v>
      </c>
      <c r="B7" s="51" t="s">
        <v>252</v>
      </c>
      <c r="C7" s="52">
        <v>6993.01</v>
      </c>
      <c r="D7" s="52">
        <v>6993.01</v>
      </c>
      <c r="E7" s="53">
        <v>1631.72</v>
      </c>
      <c r="F7" s="53">
        <f>D7-E7</f>
        <v>5361.29</v>
      </c>
    </row>
    <row r="8" spans="1:7" ht="15" customHeight="1">
      <c r="A8" s="182"/>
      <c r="B8" s="182" t="s">
        <v>9</v>
      </c>
      <c r="C8" s="183">
        <f>SUM(C5:C7)</f>
        <v>116922.81</v>
      </c>
      <c r="D8" s="183">
        <f>SUM(D5:D7)</f>
        <v>92792.81</v>
      </c>
      <c r="E8" s="183">
        <f>SUM(E5:E7)</f>
        <v>81304.26</v>
      </c>
      <c r="F8" s="183">
        <f>SUM(F5:F7)</f>
        <v>11488.55000000001</v>
      </c>
      <c r="G8" s="26"/>
    </row>
    <row r="9" spans="1:6" ht="15.75" customHeight="1">
      <c r="A9" s="190" t="s">
        <v>33</v>
      </c>
      <c r="B9" s="51" t="s">
        <v>10</v>
      </c>
      <c r="C9" s="52">
        <v>0</v>
      </c>
      <c r="D9" s="52">
        <v>0</v>
      </c>
      <c r="E9" s="53">
        <v>0</v>
      </c>
      <c r="F9" s="53">
        <v>0</v>
      </c>
    </row>
    <row r="10" spans="1:12" ht="30" customHeight="1">
      <c r="A10" s="182"/>
      <c r="B10" s="437" t="s">
        <v>32</v>
      </c>
      <c r="C10" s="183">
        <f>C8+C9</f>
        <v>116922.81</v>
      </c>
      <c r="D10" s="183">
        <f>D8+D9</f>
        <v>92792.81</v>
      </c>
      <c r="E10" s="183">
        <f>E8+E9</f>
        <v>81304.26</v>
      </c>
      <c r="F10" s="183">
        <f>SUM(F8:F9)</f>
        <v>11488.55000000001</v>
      </c>
      <c r="G10" s="26"/>
      <c r="L10" s="1" t="s">
        <v>332</v>
      </c>
    </row>
    <row r="11" spans="1:6" ht="15" customHeight="1">
      <c r="A11" s="191" t="s">
        <v>40</v>
      </c>
      <c r="B11" s="161" t="s">
        <v>42</v>
      </c>
      <c r="C11" s="192">
        <v>0</v>
      </c>
      <c r="D11" s="192">
        <v>0</v>
      </c>
      <c r="E11" s="193">
        <v>0</v>
      </c>
      <c r="F11" s="193">
        <v>0</v>
      </c>
    </row>
    <row r="12" spans="1:6" ht="15" customHeight="1">
      <c r="A12" s="194"/>
      <c r="B12" s="272" t="s">
        <v>41</v>
      </c>
      <c r="C12" s="195">
        <f>C10+C11</f>
        <v>116922.81</v>
      </c>
      <c r="D12" s="195">
        <f>D10+D11</f>
        <v>92792.81</v>
      </c>
      <c r="E12" s="195">
        <f>E10+E11</f>
        <v>81304.26</v>
      </c>
      <c r="F12" s="195">
        <f>F10+F11</f>
        <v>11488.55000000001</v>
      </c>
    </row>
    <row r="13" spans="3:6" ht="15" customHeight="1">
      <c r="C13" s="26"/>
      <c r="D13" s="26"/>
      <c r="E13" s="26"/>
      <c r="F13" s="26"/>
    </row>
    <row r="14" spans="1:6" ht="30" customHeight="1">
      <c r="A14" s="560" t="s">
        <v>326</v>
      </c>
      <c r="B14" s="560"/>
      <c r="C14" s="560"/>
      <c r="D14" s="560"/>
      <c r="E14" s="560"/>
      <c r="F14" s="560"/>
    </row>
    <row r="15" ht="15" customHeight="1"/>
    <row r="16" spans="1:6" ht="42.75" customHeight="1">
      <c r="A16" s="196" t="s">
        <v>0</v>
      </c>
      <c r="B16" s="197" t="s">
        <v>1</v>
      </c>
      <c r="C16" s="197" t="s">
        <v>317</v>
      </c>
      <c r="D16" s="197" t="s">
        <v>281</v>
      </c>
      <c r="E16" s="197" t="s">
        <v>31</v>
      </c>
      <c r="F16" s="198" t="s">
        <v>287</v>
      </c>
    </row>
    <row r="17" spans="1:6" ht="15.75" customHeight="1">
      <c r="A17" s="199">
        <v>107</v>
      </c>
      <c r="B17" s="200" t="s">
        <v>51</v>
      </c>
      <c r="C17" s="201">
        <v>1467885.97</v>
      </c>
      <c r="D17" s="201">
        <v>1467885.97</v>
      </c>
      <c r="E17" s="202">
        <v>967325.16</v>
      </c>
      <c r="F17" s="202">
        <f>D17-E17</f>
        <v>500560.80999999994</v>
      </c>
    </row>
    <row r="18" spans="1:6" ht="15" customHeight="1">
      <c r="A18" s="199">
        <v>310</v>
      </c>
      <c r="B18" s="200" t="s">
        <v>5</v>
      </c>
      <c r="C18" s="201">
        <v>53978.9</v>
      </c>
      <c r="D18" s="201">
        <v>53978.9</v>
      </c>
      <c r="E18" s="202">
        <v>51119.54</v>
      </c>
      <c r="F18" s="202">
        <f aca="true" t="shared" si="0" ref="F18:F25">D18-E18</f>
        <v>2859.3600000000006</v>
      </c>
    </row>
    <row r="19" spans="1:6" ht="15" customHeight="1">
      <c r="A19" s="199">
        <v>487</v>
      </c>
      <c r="B19" s="200" t="s">
        <v>6</v>
      </c>
      <c r="C19" s="201">
        <v>23337</v>
      </c>
      <c r="D19" s="201">
        <v>18515.76</v>
      </c>
      <c r="E19" s="202">
        <v>12070.86</v>
      </c>
      <c r="F19" s="202">
        <f t="shared" si="0"/>
        <v>6444.899999999998</v>
      </c>
    </row>
    <row r="20" spans="1:6" ht="15" customHeight="1">
      <c r="A20" s="199">
        <v>624</v>
      </c>
      <c r="B20" s="200" t="s">
        <v>242</v>
      </c>
      <c r="C20" s="201">
        <v>23078.73</v>
      </c>
      <c r="D20" s="201">
        <v>23078.73</v>
      </c>
      <c r="E20" s="202">
        <v>13462.4</v>
      </c>
      <c r="F20" s="202">
        <f t="shared" si="0"/>
        <v>9616.33</v>
      </c>
    </row>
    <row r="21" spans="1:6" ht="15" customHeight="1">
      <c r="A21" s="199">
        <v>629</v>
      </c>
      <c r="B21" s="200" t="s">
        <v>97</v>
      </c>
      <c r="C21" s="201">
        <v>5200</v>
      </c>
      <c r="D21" s="201">
        <v>5200</v>
      </c>
      <c r="E21" s="202">
        <v>4679.64</v>
      </c>
      <c r="F21" s="202">
        <f t="shared" si="0"/>
        <v>520.3599999999997</v>
      </c>
    </row>
    <row r="22" spans="1:6" ht="30.75" customHeight="1">
      <c r="A22" s="199">
        <v>805</v>
      </c>
      <c r="B22" s="203" t="s">
        <v>53</v>
      </c>
      <c r="C22" s="201">
        <v>38759.28</v>
      </c>
      <c r="D22" s="201">
        <v>38759.28</v>
      </c>
      <c r="E22" s="202">
        <v>8372.09</v>
      </c>
      <c r="F22" s="202">
        <f t="shared" si="0"/>
        <v>30387.19</v>
      </c>
    </row>
    <row r="23" spans="1:6" ht="15" customHeight="1" hidden="1">
      <c r="A23" s="199">
        <v>806</v>
      </c>
      <c r="B23" s="200" t="s">
        <v>8</v>
      </c>
      <c r="C23" s="201">
        <v>0</v>
      </c>
      <c r="D23" s="201">
        <v>0</v>
      </c>
      <c r="E23" s="202">
        <v>0</v>
      </c>
      <c r="F23" s="202">
        <f t="shared" si="0"/>
        <v>0</v>
      </c>
    </row>
    <row r="24" spans="1:6" ht="15" customHeight="1">
      <c r="A24" s="199">
        <v>806</v>
      </c>
      <c r="B24" s="200" t="s">
        <v>8</v>
      </c>
      <c r="C24" s="201">
        <v>0</v>
      </c>
      <c r="D24" s="201">
        <v>5024.55</v>
      </c>
      <c r="E24" s="202">
        <v>0</v>
      </c>
      <c r="F24" s="202">
        <f t="shared" si="0"/>
        <v>5024.55</v>
      </c>
    </row>
    <row r="25" spans="1:6" ht="15" customHeight="1">
      <c r="A25" s="199">
        <v>809</v>
      </c>
      <c r="B25" s="203" t="s">
        <v>54</v>
      </c>
      <c r="C25" s="201">
        <v>4990</v>
      </c>
      <c r="D25" s="201">
        <v>4990</v>
      </c>
      <c r="E25" s="202">
        <v>4990</v>
      </c>
      <c r="F25" s="202">
        <f t="shared" si="0"/>
        <v>0</v>
      </c>
    </row>
    <row r="26" spans="1:6" ht="12.75">
      <c r="A26" s="196"/>
      <c r="B26" s="196" t="s">
        <v>9</v>
      </c>
      <c r="C26" s="204">
        <f>SUM(C17:C25)</f>
        <v>1617229.88</v>
      </c>
      <c r="D26" s="204">
        <f>SUM(D17:D25)</f>
        <v>1617433.19</v>
      </c>
      <c r="E26" s="204">
        <f>SUM(E17:E25)</f>
        <v>1062019.6900000002</v>
      </c>
      <c r="F26" s="204">
        <f>SUM(F17:F25)</f>
        <v>555413.5</v>
      </c>
    </row>
    <row r="27" spans="1:6" ht="12.75" hidden="1">
      <c r="A27" s="205" t="s">
        <v>55</v>
      </c>
      <c r="B27" s="206" t="s">
        <v>56</v>
      </c>
      <c r="C27" s="201">
        <v>0</v>
      </c>
      <c r="D27" s="201">
        <v>0</v>
      </c>
      <c r="E27" s="201">
        <v>0</v>
      </c>
      <c r="F27" s="202">
        <f>D27-E27</f>
        <v>0</v>
      </c>
    </row>
    <row r="28" spans="1:6" ht="12.75" hidden="1">
      <c r="A28" s="205" t="s">
        <v>57</v>
      </c>
      <c r="B28" s="206" t="s">
        <v>58</v>
      </c>
      <c r="C28" s="201">
        <v>0</v>
      </c>
      <c r="D28" s="201">
        <v>0</v>
      </c>
      <c r="E28" s="201">
        <v>0</v>
      </c>
      <c r="F28" s="202">
        <f>D28-E28</f>
        <v>0</v>
      </c>
    </row>
    <row r="29" spans="1:6" ht="12.75">
      <c r="A29" s="205" t="s">
        <v>33</v>
      </c>
      <c r="B29" s="200" t="s">
        <v>10</v>
      </c>
      <c r="C29" s="201">
        <v>0</v>
      </c>
      <c r="D29" s="201">
        <v>0</v>
      </c>
      <c r="E29" s="202">
        <v>0</v>
      </c>
      <c r="F29" s="202">
        <f>D29-E29</f>
        <v>0</v>
      </c>
    </row>
    <row r="30" spans="1:6" ht="30" customHeight="1">
      <c r="A30" s="196"/>
      <c r="B30" s="197" t="s">
        <v>32</v>
      </c>
      <c r="C30" s="204">
        <f>C26+C27+C28+C29</f>
        <v>1617229.88</v>
      </c>
      <c r="D30" s="204">
        <f>D26+D27+D28+D29</f>
        <v>1617433.19</v>
      </c>
      <c r="E30" s="204">
        <f>E26+E27+E28+E29</f>
        <v>1062019.6900000002</v>
      </c>
      <c r="F30" s="204">
        <f>SUM(F26:F29)</f>
        <v>555413.5</v>
      </c>
    </row>
    <row r="31" spans="1:6" ht="12.75">
      <c r="A31" s="191" t="s">
        <v>40</v>
      </c>
      <c r="B31" s="207" t="s">
        <v>42</v>
      </c>
      <c r="C31" s="143">
        <v>0</v>
      </c>
      <c r="D31" s="143">
        <v>0</v>
      </c>
      <c r="E31" s="208">
        <v>0</v>
      </c>
      <c r="F31" s="208">
        <f>D31-E31</f>
        <v>0</v>
      </c>
    </row>
    <row r="32" spans="1:6" ht="15" customHeight="1">
      <c r="A32" s="209"/>
      <c r="B32" s="210" t="s">
        <v>41</v>
      </c>
      <c r="C32" s="211">
        <f>C30+C31</f>
        <v>1617229.88</v>
      </c>
      <c r="D32" s="211">
        <f>D30+D31</f>
        <v>1617433.19</v>
      </c>
      <c r="E32" s="211">
        <f>E30+E31</f>
        <v>1062019.6900000002</v>
      </c>
      <c r="F32" s="211">
        <f>F30+F31</f>
        <v>555413.5</v>
      </c>
    </row>
    <row r="33" spans="1:4" ht="12.75">
      <c r="A33" s="7"/>
      <c r="B33" s="7"/>
      <c r="C33" s="7"/>
      <c r="D33" s="7"/>
    </row>
    <row r="34" spans="1:4" ht="12.75">
      <c r="A34" s="7"/>
      <c r="B34" s="7"/>
      <c r="C34" s="7"/>
      <c r="D34" s="7"/>
    </row>
    <row r="35" spans="1:6" ht="15" customHeight="1">
      <c r="A35" s="7"/>
      <c r="B35" s="7"/>
      <c r="C35" s="7"/>
      <c r="D35" s="7"/>
      <c r="F35" s="184" t="s">
        <v>92</v>
      </c>
    </row>
    <row r="36" spans="1:6" ht="30" customHeight="1">
      <c r="A36" s="562" t="s">
        <v>316</v>
      </c>
      <c r="B36" s="572"/>
      <c r="C36" s="572"/>
      <c r="D36" s="572"/>
      <c r="E36" s="572"/>
      <c r="F36" s="572"/>
    </row>
    <row r="37" spans="1:13" ht="15" customHeight="1">
      <c r="A37" s="7"/>
      <c r="B37" s="7"/>
      <c r="C37" s="7"/>
      <c r="D37" s="7"/>
      <c r="M37" s="1" t="s">
        <v>262</v>
      </c>
    </row>
    <row r="38" spans="1:6" ht="40.5" customHeight="1">
      <c r="A38" s="182" t="s">
        <v>0</v>
      </c>
      <c r="B38" s="437" t="s">
        <v>1</v>
      </c>
      <c r="C38" s="441" t="s">
        <v>317</v>
      </c>
      <c r="D38" s="441" t="s">
        <v>281</v>
      </c>
      <c r="E38" s="437" t="s">
        <v>31</v>
      </c>
      <c r="F38" s="439" t="s">
        <v>287</v>
      </c>
    </row>
    <row r="39" spans="1:6" ht="12.75">
      <c r="A39" s="189">
        <v>487</v>
      </c>
      <c r="B39" s="51" t="s">
        <v>6</v>
      </c>
      <c r="C39" s="52">
        <v>20412.55</v>
      </c>
      <c r="D39" s="52">
        <v>20412.55</v>
      </c>
      <c r="E39" s="53">
        <v>15948.87</v>
      </c>
      <c r="F39" s="53">
        <f>D39-E39</f>
        <v>4463.6799999999985</v>
      </c>
    </row>
    <row r="40" spans="1:6" ht="12.75">
      <c r="A40" s="182"/>
      <c r="B40" s="182" t="s">
        <v>9</v>
      </c>
      <c r="C40" s="183">
        <f>SUM(C39:C39)</f>
        <v>20412.55</v>
      </c>
      <c r="D40" s="183">
        <f>SUM(D39:D39)</f>
        <v>20412.55</v>
      </c>
      <c r="E40" s="183">
        <f>SUM(E39:E39)</f>
        <v>15948.87</v>
      </c>
      <c r="F40" s="183">
        <f>SUM(F39:F39)</f>
        <v>4463.6799999999985</v>
      </c>
    </row>
    <row r="41" spans="1:6" ht="12.75">
      <c r="A41" s="190" t="s">
        <v>33</v>
      </c>
      <c r="B41" s="51" t="s">
        <v>10</v>
      </c>
      <c r="C41" s="52">
        <v>0</v>
      </c>
      <c r="D41" s="52">
        <v>0</v>
      </c>
      <c r="E41" s="53">
        <v>0</v>
      </c>
      <c r="F41" s="53">
        <f>D41-E41</f>
        <v>0</v>
      </c>
    </row>
    <row r="42" spans="1:6" ht="25.5">
      <c r="A42" s="182"/>
      <c r="B42" s="437" t="s">
        <v>32</v>
      </c>
      <c r="C42" s="183">
        <f>C40+C41</f>
        <v>20412.55</v>
      </c>
      <c r="D42" s="183">
        <f>D40+D41</f>
        <v>20412.55</v>
      </c>
      <c r="E42" s="183">
        <f>E40+E41</f>
        <v>15948.87</v>
      </c>
      <c r="F42" s="183">
        <f>SUM(F40:F41)</f>
        <v>4463.6799999999985</v>
      </c>
    </row>
    <row r="43" spans="1:6" ht="12.75">
      <c r="A43" s="212" t="s">
        <v>40</v>
      </c>
      <c r="B43" s="213" t="s">
        <v>42</v>
      </c>
      <c r="C43" s="214">
        <v>0</v>
      </c>
      <c r="D43" s="214">
        <v>0</v>
      </c>
      <c r="E43" s="215">
        <v>0</v>
      </c>
      <c r="F43" s="215">
        <v>0</v>
      </c>
    </row>
    <row r="44" spans="1:6" ht="12.75" hidden="1">
      <c r="A44" s="212"/>
      <c r="B44" s="213"/>
      <c r="C44" s="214"/>
      <c r="D44" s="214"/>
      <c r="E44" s="215"/>
      <c r="F44" s="215">
        <f>D44-E44</f>
        <v>0</v>
      </c>
    </row>
    <row r="45" spans="1:6" ht="12.75">
      <c r="A45" s="216"/>
      <c r="B45" s="218" t="s">
        <v>41</v>
      </c>
      <c r="C45" s="217">
        <f>C42+C43+C43</f>
        <v>20412.55</v>
      </c>
      <c r="D45" s="217">
        <f>D42+D43+D44</f>
        <v>20412.55</v>
      </c>
      <c r="E45" s="217">
        <f>E42+E43+E44</f>
        <v>15948.87</v>
      </c>
      <c r="F45" s="217">
        <f>F42+F43+F44</f>
        <v>4463.6799999999985</v>
      </c>
    </row>
    <row r="46" spans="1:4" ht="15" customHeight="1">
      <c r="A46" s="7"/>
      <c r="B46" s="7"/>
      <c r="C46" s="7"/>
      <c r="D46" s="7"/>
    </row>
    <row r="47" spans="1:6" ht="30.75" customHeight="1">
      <c r="A47" s="562" t="s">
        <v>318</v>
      </c>
      <c r="B47" s="572"/>
      <c r="C47" s="572"/>
      <c r="D47" s="572"/>
      <c r="E47" s="572"/>
      <c r="F47" s="572"/>
    </row>
    <row r="48" spans="1:4" ht="14.25" customHeight="1">
      <c r="A48" s="7"/>
      <c r="B48" s="7"/>
      <c r="C48" s="7"/>
      <c r="D48" s="7"/>
    </row>
    <row r="49" spans="1:6" ht="41.25" customHeight="1">
      <c r="A49" s="182" t="s">
        <v>0</v>
      </c>
      <c r="B49" s="437" t="s">
        <v>1</v>
      </c>
      <c r="C49" s="441" t="s">
        <v>317</v>
      </c>
      <c r="D49" s="441" t="s">
        <v>281</v>
      </c>
      <c r="E49" s="437" t="s">
        <v>31</v>
      </c>
      <c r="F49" s="439" t="s">
        <v>287</v>
      </c>
    </row>
    <row r="50" spans="1:6" ht="15" customHeight="1">
      <c r="A50" s="189">
        <v>109</v>
      </c>
      <c r="B50" s="51" t="s">
        <v>3</v>
      </c>
      <c r="C50" s="52">
        <v>1691234.93</v>
      </c>
      <c r="D50" s="52">
        <v>1691234.93</v>
      </c>
      <c r="E50" s="53">
        <v>845626.6</v>
      </c>
      <c r="F50" s="53">
        <f>D50-E50</f>
        <v>845608.33</v>
      </c>
    </row>
    <row r="51" spans="1:6" ht="15" customHeight="1">
      <c r="A51" s="189">
        <v>211</v>
      </c>
      <c r="B51" s="51" t="s">
        <v>34</v>
      </c>
      <c r="C51" s="52">
        <v>89875.31</v>
      </c>
      <c r="D51" s="52">
        <v>89875.31</v>
      </c>
      <c r="E51" s="53">
        <v>73698.11</v>
      </c>
      <c r="F51" s="53">
        <f>D51-E51</f>
        <v>16177.199999999997</v>
      </c>
    </row>
    <row r="52" spans="1:6" ht="15" customHeight="1">
      <c r="A52" s="189">
        <v>743</v>
      </c>
      <c r="B52" s="51" t="s">
        <v>7</v>
      </c>
      <c r="C52" s="52">
        <v>515918.52</v>
      </c>
      <c r="D52" s="52">
        <v>515918.52</v>
      </c>
      <c r="E52" s="53">
        <v>515918.52</v>
      </c>
      <c r="F52" s="53">
        <f>D52-E52</f>
        <v>0</v>
      </c>
    </row>
    <row r="53" spans="1:6" ht="15" customHeight="1">
      <c r="A53" s="189">
        <v>809</v>
      </c>
      <c r="B53" s="185" t="s">
        <v>54</v>
      </c>
      <c r="C53" s="52">
        <v>78742.55</v>
      </c>
      <c r="D53" s="52">
        <v>78742.55</v>
      </c>
      <c r="E53" s="53">
        <v>78742.55</v>
      </c>
      <c r="F53" s="53">
        <f>D53-E53</f>
        <v>0</v>
      </c>
    </row>
    <row r="54" spans="1:6" ht="15" customHeight="1">
      <c r="A54" s="182"/>
      <c r="B54" s="182" t="s">
        <v>9</v>
      </c>
      <c r="C54" s="183">
        <f>SUM(C50:C53)</f>
        <v>2375771.3099999996</v>
      </c>
      <c r="D54" s="183">
        <f>SUM(D50:D53)</f>
        <v>2375771.3099999996</v>
      </c>
      <c r="E54" s="183">
        <f>SUM(E50:E53)</f>
        <v>1513985.78</v>
      </c>
      <c r="F54" s="183">
        <f>SUM(F50:F53)</f>
        <v>861785.5299999999</v>
      </c>
    </row>
    <row r="55" spans="1:6" ht="15" customHeight="1">
      <c r="A55" s="190" t="s">
        <v>33</v>
      </c>
      <c r="B55" s="51" t="s">
        <v>10</v>
      </c>
      <c r="C55" s="52">
        <v>0</v>
      </c>
      <c r="D55" s="52">
        <v>0</v>
      </c>
      <c r="E55" s="53">
        <v>0</v>
      </c>
      <c r="F55" s="53">
        <f>D55-E55</f>
        <v>0</v>
      </c>
    </row>
    <row r="56" spans="1:6" ht="30" customHeight="1">
      <c r="A56" s="182"/>
      <c r="B56" s="437" t="s">
        <v>32</v>
      </c>
      <c r="C56" s="183">
        <f>C54+C55</f>
        <v>2375771.3099999996</v>
      </c>
      <c r="D56" s="183">
        <f>D54+D55</f>
        <v>2375771.3099999996</v>
      </c>
      <c r="E56" s="183">
        <f>E54+E55</f>
        <v>1513985.78</v>
      </c>
      <c r="F56" s="183">
        <f>SUM(F54:F55)</f>
        <v>861785.5299999999</v>
      </c>
    </row>
    <row r="57" spans="1:6" ht="15" customHeight="1">
      <c r="A57" s="212" t="s">
        <v>40</v>
      </c>
      <c r="B57" s="213" t="s">
        <v>42</v>
      </c>
      <c r="C57" s="214">
        <v>0</v>
      </c>
      <c r="D57" s="214">
        <v>0</v>
      </c>
      <c r="E57" s="215">
        <v>0</v>
      </c>
      <c r="F57" s="215">
        <f>D57-E57</f>
        <v>0</v>
      </c>
    </row>
    <row r="58" spans="1:6" ht="15" customHeight="1">
      <c r="A58" s="216"/>
      <c r="B58" s="218" t="s">
        <v>41</v>
      </c>
      <c r="C58" s="217">
        <f>C56+C57</f>
        <v>2375771.3099999996</v>
      </c>
      <c r="D58" s="217">
        <f>D56+D57</f>
        <v>2375771.3099999996</v>
      </c>
      <c r="E58" s="217">
        <f>E56+E57</f>
        <v>1513985.78</v>
      </c>
      <c r="F58" s="217">
        <f>F56+F57</f>
        <v>861785.5299999999</v>
      </c>
    </row>
    <row r="59" spans="1:4" ht="12.75">
      <c r="A59" s="7"/>
      <c r="B59" s="7"/>
      <c r="C59" s="7"/>
      <c r="D59" s="7"/>
    </row>
    <row r="60" spans="1:4" ht="12.75">
      <c r="A60" s="7"/>
      <c r="B60" s="7"/>
      <c r="C60" s="7"/>
      <c r="D60" s="7"/>
    </row>
    <row r="61" spans="1:4" ht="12.75">
      <c r="A61" s="7"/>
      <c r="B61" s="7"/>
      <c r="C61" s="7"/>
      <c r="D61" s="7"/>
    </row>
    <row r="62" spans="1:4" ht="12.75">
      <c r="A62" s="7"/>
      <c r="B62" s="7"/>
      <c r="C62" s="7"/>
      <c r="D62" s="7"/>
    </row>
    <row r="63" spans="1:4" ht="12.75">
      <c r="A63" s="7"/>
      <c r="B63" s="7"/>
      <c r="C63" s="7"/>
      <c r="D63" s="7"/>
    </row>
    <row r="64" spans="1:4" ht="12.75">
      <c r="A64" s="7"/>
      <c r="B64" s="7"/>
      <c r="C64" s="7"/>
      <c r="D64" s="7"/>
    </row>
    <row r="65" spans="1:4" ht="12.75">
      <c r="A65" s="7"/>
      <c r="B65" s="7"/>
      <c r="C65" s="7"/>
      <c r="D65" s="7"/>
    </row>
    <row r="66" spans="1:4" ht="12.75">
      <c r="A66" s="7"/>
      <c r="B66" s="7"/>
      <c r="C66" s="7"/>
      <c r="D66" s="7"/>
    </row>
    <row r="67" spans="1:6" ht="15" customHeight="1">
      <c r="A67" s="7"/>
      <c r="B67" s="7"/>
      <c r="C67" s="7"/>
      <c r="D67" s="7"/>
      <c r="F67" s="184" t="s">
        <v>93</v>
      </c>
    </row>
    <row r="68" spans="1:6" ht="30" customHeight="1">
      <c r="A68" s="562" t="s">
        <v>343</v>
      </c>
      <c r="B68" s="572"/>
      <c r="C68" s="572"/>
      <c r="D68" s="572"/>
      <c r="E68" s="572"/>
      <c r="F68" s="572"/>
    </row>
    <row r="69" spans="1:4" ht="15" customHeight="1">
      <c r="A69" s="7"/>
      <c r="B69" s="7"/>
      <c r="C69" s="7"/>
      <c r="D69" s="7"/>
    </row>
    <row r="70" spans="1:6" ht="43.5" customHeight="1">
      <c r="A70" s="182" t="s">
        <v>0</v>
      </c>
      <c r="B70" s="437" t="s">
        <v>1</v>
      </c>
      <c r="C70" s="468" t="s">
        <v>317</v>
      </c>
      <c r="D70" s="468" t="s">
        <v>281</v>
      </c>
      <c r="E70" s="437" t="s">
        <v>31</v>
      </c>
      <c r="F70" s="467" t="s">
        <v>287</v>
      </c>
    </row>
    <row r="71" spans="1:6" ht="12.75" hidden="1">
      <c r="A71" s="189">
        <v>32</v>
      </c>
      <c r="B71" s="51" t="s">
        <v>59</v>
      </c>
      <c r="C71" s="52"/>
      <c r="D71" s="52"/>
      <c r="E71" s="53">
        <v>0</v>
      </c>
      <c r="F71" s="53">
        <f>D71-E71</f>
        <v>0</v>
      </c>
    </row>
    <row r="72" spans="1:6" ht="12.75">
      <c r="A72" s="189">
        <v>101</v>
      </c>
      <c r="B72" s="51" t="s">
        <v>60</v>
      </c>
      <c r="C72" s="52">
        <v>520097.09</v>
      </c>
      <c r="D72" s="52">
        <v>520097.09</v>
      </c>
      <c r="E72" s="53">
        <v>227292.51</v>
      </c>
      <c r="F72" s="53">
        <f>D72-E72</f>
        <v>292804.58</v>
      </c>
    </row>
    <row r="73" spans="1:6" ht="12.75">
      <c r="A73" s="189">
        <v>102</v>
      </c>
      <c r="B73" s="51" t="s">
        <v>61</v>
      </c>
      <c r="C73" s="52">
        <v>5221.21</v>
      </c>
      <c r="D73" s="52">
        <v>5221.21</v>
      </c>
      <c r="E73" s="53">
        <v>1142.196</v>
      </c>
      <c r="F73" s="53">
        <f aca="true" t="shared" si="1" ref="F73:F92">D73-E73</f>
        <v>4079.014</v>
      </c>
    </row>
    <row r="74" spans="1:6" ht="12.75">
      <c r="A74" s="189">
        <v>109</v>
      </c>
      <c r="B74" s="51" t="s">
        <v>3</v>
      </c>
      <c r="C74" s="52">
        <v>185978.74</v>
      </c>
      <c r="D74" s="52">
        <v>185978.74</v>
      </c>
      <c r="E74" s="53">
        <v>119352.12</v>
      </c>
      <c r="F74" s="53">
        <f t="shared" si="1"/>
        <v>66626.62</v>
      </c>
    </row>
    <row r="75" spans="1:6" ht="25.5">
      <c r="A75" s="189">
        <v>210</v>
      </c>
      <c r="B75" s="185" t="s">
        <v>62</v>
      </c>
      <c r="C75" s="52">
        <v>303672.02</v>
      </c>
      <c r="D75" s="52">
        <v>303672.02</v>
      </c>
      <c r="E75" s="53">
        <v>303629.33</v>
      </c>
      <c r="F75" s="53">
        <f t="shared" si="1"/>
        <v>42.69000000000233</v>
      </c>
    </row>
    <row r="76" spans="1:6" ht="12.75">
      <c r="A76" s="189">
        <v>211</v>
      </c>
      <c r="B76" s="51" t="s">
        <v>34</v>
      </c>
      <c r="C76" s="52">
        <v>5651242.43</v>
      </c>
      <c r="D76" s="52">
        <v>5651242.43</v>
      </c>
      <c r="E76" s="53">
        <v>5001245.67</v>
      </c>
      <c r="F76" s="53">
        <f t="shared" si="1"/>
        <v>649996.7599999998</v>
      </c>
    </row>
    <row r="77" spans="1:6" ht="12.75">
      <c r="A77" s="189">
        <v>220</v>
      </c>
      <c r="B77" s="51" t="s">
        <v>52</v>
      </c>
      <c r="C77" s="52">
        <v>75265.27</v>
      </c>
      <c r="D77" s="52">
        <v>75265.27</v>
      </c>
      <c r="E77" s="53">
        <v>73006.87</v>
      </c>
      <c r="F77" s="53">
        <f t="shared" si="1"/>
        <v>2258.4000000000087</v>
      </c>
    </row>
    <row r="78" spans="1:6" ht="12.75" hidden="1">
      <c r="A78" s="189">
        <v>226</v>
      </c>
      <c r="B78" s="51" t="s">
        <v>4</v>
      </c>
      <c r="C78" s="52">
        <v>0</v>
      </c>
      <c r="D78" s="52">
        <v>0</v>
      </c>
      <c r="E78" s="53">
        <v>0</v>
      </c>
      <c r="F78" s="53">
        <f t="shared" si="1"/>
        <v>0</v>
      </c>
    </row>
    <row r="79" spans="1:6" ht="25.5">
      <c r="A79" s="189">
        <v>291</v>
      </c>
      <c r="B79" s="185" t="s">
        <v>63</v>
      </c>
      <c r="C79" s="52">
        <v>26042.49</v>
      </c>
      <c r="D79" s="52">
        <v>26042.49</v>
      </c>
      <c r="E79" s="53">
        <v>19559.41</v>
      </c>
      <c r="F79" s="53">
        <f t="shared" si="1"/>
        <v>6483.080000000002</v>
      </c>
    </row>
    <row r="80" spans="1:6" ht="12.75">
      <c r="A80" s="189">
        <v>348</v>
      </c>
      <c r="B80" s="185" t="s">
        <v>65</v>
      </c>
      <c r="C80" s="52">
        <v>19884</v>
      </c>
      <c r="D80" s="52">
        <v>19884</v>
      </c>
      <c r="E80" s="53">
        <v>11012.64</v>
      </c>
      <c r="F80" s="53">
        <f t="shared" si="1"/>
        <v>8871.36</v>
      </c>
    </row>
    <row r="81" spans="1:6" ht="12.75">
      <c r="A81" s="189">
        <v>487</v>
      </c>
      <c r="B81" s="51" t="s">
        <v>6</v>
      </c>
      <c r="C81" s="52">
        <v>60906.12</v>
      </c>
      <c r="D81" s="52">
        <v>69664.47</v>
      </c>
      <c r="E81" s="53">
        <v>58910.63</v>
      </c>
      <c r="F81" s="53">
        <f t="shared" si="1"/>
        <v>10753.840000000004</v>
      </c>
    </row>
    <row r="82" spans="1:6" ht="12.75">
      <c r="A82" s="189">
        <v>580</v>
      </c>
      <c r="B82" s="51" t="s">
        <v>66</v>
      </c>
      <c r="C82" s="52">
        <v>56603.28</v>
      </c>
      <c r="D82" s="52">
        <v>56603.28</v>
      </c>
      <c r="E82" s="53">
        <v>56603.28</v>
      </c>
      <c r="F82" s="53">
        <f t="shared" si="1"/>
        <v>0</v>
      </c>
    </row>
    <row r="83" spans="1:6" ht="12.75">
      <c r="A83" s="189">
        <v>582</v>
      </c>
      <c r="B83" s="51" t="s">
        <v>67</v>
      </c>
      <c r="C83" s="52">
        <v>53820.07</v>
      </c>
      <c r="D83" s="52">
        <v>49484</v>
      </c>
      <c r="E83" s="53">
        <v>48846.5</v>
      </c>
      <c r="F83" s="53">
        <f t="shared" si="1"/>
        <v>637.5</v>
      </c>
    </row>
    <row r="84" spans="1:6" ht="12.75">
      <c r="A84" s="189">
        <v>603</v>
      </c>
      <c r="B84" s="51" t="s">
        <v>68</v>
      </c>
      <c r="C84" s="52">
        <v>7200</v>
      </c>
      <c r="D84" s="52">
        <v>7200</v>
      </c>
      <c r="E84" s="53">
        <v>5160</v>
      </c>
      <c r="F84" s="53">
        <f t="shared" si="1"/>
        <v>2040</v>
      </c>
    </row>
    <row r="85" spans="1:6" ht="12.75">
      <c r="A85" s="189">
        <v>643</v>
      </c>
      <c r="B85" s="51" t="s">
        <v>69</v>
      </c>
      <c r="C85" s="52">
        <v>7500</v>
      </c>
      <c r="D85" s="52">
        <v>7500</v>
      </c>
      <c r="E85" s="53">
        <v>6375</v>
      </c>
      <c r="F85" s="53">
        <f t="shared" si="1"/>
        <v>1125</v>
      </c>
    </row>
    <row r="86" spans="1:6" ht="12.75">
      <c r="A86" s="189">
        <v>742</v>
      </c>
      <c r="B86" s="51" t="s">
        <v>70</v>
      </c>
      <c r="C86" s="52">
        <v>25700</v>
      </c>
      <c r="D86" s="52">
        <v>42200</v>
      </c>
      <c r="E86" s="53">
        <v>27075</v>
      </c>
      <c r="F86" s="53">
        <f t="shared" si="1"/>
        <v>15125</v>
      </c>
    </row>
    <row r="87" spans="1:6" ht="12.75" hidden="1">
      <c r="A87" s="189">
        <v>743</v>
      </c>
      <c r="B87" s="51" t="s">
        <v>7</v>
      </c>
      <c r="C87" s="52">
        <v>0</v>
      </c>
      <c r="D87" s="52">
        <v>0</v>
      </c>
      <c r="E87" s="53">
        <v>0</v>
      </c>
      <c r="F87" s="53">
        <f t="shared" si="1"/>
        <v>0</v>
      </c>
    </row>
    <row r="88" spans="1:6" ht="12.75">
      <c r="A88" s="189">
        <v>746</v>
      </c>
      <c r="B88" s="51" t="s">
        <v>71</v>
      </c>
      <c r="C88" s="52">
        <v>157160.82</v>
      </c>
      <c r="D88" s="52">
        <v>157160.82</v>
      </c>
      <c r="E88" s="53">
        <v>128283.28</v>
      </c>
      <c r="F88" s="53">
        <f t="shared" si="1"/>
        <v>28877.540000000008</v>
      </c>
    </row>
    <row r="89" spans="1:6" ht="12.75">
      <c r="A89" s="189">
        <v>747</v>
      </c>
      <c r="B89" s="51" t="s">
        <v>72</v>
      </c>
      <c r="C89" s="52">
        <v>44193.44</v>
      </c>
      <c r="D89" s="52">
        <v>44193.44</v>
      </c>
      <c r="E89" s="53">
        <v>44193.44</v>
      </c>
      <c r="F89" s="53">
        <f t="shared" si="1"/>
        <v>0</v>
      </c>
    </row>
    <row r="90" spans="1:6" ht="12.75">
      <c r="A90" s="189">
        <v>748</v>
      </c>
      <c r="B90" s="51" t="s">
        <v>73</v>
      </c>
      <c r="C90" s="52">
        <v>12786.95</v>
      </c>
      <c r="D90" s="52">
        <v>12786.95</v>
      </c>
      <c r="E90" s="53">
        <v>12786.95</v>
      </c>
      <c r="F90" s="53">
        <f t="shared" si="1"/>
        <v>0</v>
      </c>
    </row>
    <row r="91" spans="1:6" ht="12.75">
      <c r="A91" s="189">
        <v>790</v>
      </c>
      <c r="B91" s="51" t="s">
        <v>74</v>
      </c>
      <c r="C91" s="52">
        <v>97503.75</v>
      </c>
      <c r="D91" s="52">
        <v>97503.75</v>
      </c>
      <c r="E91" s="53">
        <v>97503.75</v>
      </c>
      <c r="F91" s="53">
        <f t="shared" si="1"/>
        <v>0</v>
      </c>
    </row>
    <row r="92" spans="1:6" ht="16.5" customHeight="1">
      <c r="A92" s="189">
        <v>809</v>
      </c>
      <c r="B92" s="185" t="s">
        <v>54</v>
      </c>
      <c r="C92" s="52">
        <v>926352.1</v>
      </c>
      <c r="D92" s="52">
        <v>948840.9</v>
      </c>
      <c r="E92" s="53">
        <v>837189.42</v>
      </c>
      <c r="F92" s="53">
        <f t="shared" si="1"/>
        <v>111651.47999999998</v>
      </c>
    </row>
    <row r="93" spans="1:7" ht="12.75">
      <c r="A93" s="182"/>
      <c r="B93" s="182" t="s">
        <v>9</v>
      </c>
      <c r="C93" s="183">
        <f>SUM(C71:C92)</f>
        <v>8237129.780000001</v>
      </c>
      <c r="D93" s="183">
        <f>SUM(D72:D92)</f>
        <v>8280540.860000001</v>
      </c>
      <c r="E93" s="183">
        <f>SUM(E71:E92)</f>
        <v>7079167.996</v>
      </c>
      <c r="F93" s="183">
        <f>SUM(F71:F92)</f>
        <v>1201372.8639999998</v>
      </c>
      <c r="G93" s="26"/>
    </row>
    <row r="94" spans="1:6" ht="12.75">
      <c r="A94" s="190" t="s">
        <v>33</v>
      </c>
      <c r="B94" s="51" t="s">
        <v>10</v>
      </c>
      <c r="C94" s="52">
        <v>173967.82</v>
      </c>
      <c r="D94" s="52">
        <v>201995.32</v>
      </c>
      <c r="E94" s="53">
        <v>180716.9</v>
      </c>
      <c r="F94" s="53">
        <f>D94-E94</f>
        <v>21278.420000000013</v>
      </c>
    </row>
    <row r="95" spans="1:6" ht="25.5">
      <c r="A95" s="182"/>
      <c r="B95" s="437" t="s">
        <v>32</v>
      </c>
      <c r="C95" s="183">
        <f>C93+C94</f>
        <v>8411097.600000001</v>
      </c>
      <c r="D95" s="183">
        <f>D93+D94</f>
        <v>8482536.180000002</v>
      </c>
      <c r="E95" s="183">
        <f>E93+E94</f>
        <v>7259884.896000001</v>
      </c>
      <c r="F95" s="183">
        <f>SUM(F93:F94)</f>
        <v>1222651.2839999998</v>
      </c>
    </row>
    <row r="96" spans="1:6" ht="12.75">
      <c r="A96" s="212" t="s">
        <v>40</v>
      </c>
      <c r="B96" s="213" t="s">
        <v>42</v>
      </c>
      <c r="C96" s="214">
        <v>0</v>
      </c>
      <c r="D96" s="214">
        <v>0</v>
      </c>
      <c r="E96" s="215">
        <v>0</v>
      </c>
      <c r="F96" s="215">
        <f>D96-E96</f>
        <v>0</v>
      </c>
    </row>
    <row r="97" spans="1:6" ht="12.75">
      <c r="A97" s="216"/>
      <c r="B97" s="218" t="s">
        <v>41</v>
      </c>
      <c r="C97" s="217">
        <f>C95+C96</f>
        <v>8411097.600000001</v>
      </c>
      <c r="D97" s="217">
        <f>D95+D96</f>
        <v>8482536.180000002</v>
      </c>
      <c r="E97" s="217">
        <f>E95+E96</f>
        <v>7259884.896000001</v>
      </c>
      <c r="F97" s="217">
        <f>F95+F96</f>
        <v>1222651.2839999998</v>
      </c>
    </row>
    <row r="98" ht="12.75">
      <c r="F98" s="389"/>
    </row>
    <row r="103" ht="15" customHeight="1">
      <c r="F103" s="184" t="s">
        <v>94</v>
      </c>
    </row>
    <row r="104" spans="1:9" ht="29.25" customHeight="1">
      <c r="A104" s="568" t="s">
        <v>336</v>
      </c>
      <c r="B104" s="569"/>
      <c r="C104" s="569"/>
      <c r="D104" s="569"/>
      <c r="E104" s="569"/>
      <c r="F104" s="569"/>
      <c r="I104" s="470"/>
    </row>
    <row r="105" ht="15" customHeight="1"/>
    <row r="106" spans="1:6" ht="41.25" customHeight="1">
      <c r="A106" s="182" t="s">
        <v>0</v>
      </c>
      <c r="B106" s="437" t="s">
        <v>1</v>
      </c>
      <c r="C106" s="458" t="s">
        <v>317</v>
      </c>
      <c r="D106" s="468" t="s">
        <v>281</v>
      </c>
      <c r="E106" s="437" t="s">
        <v>31</v>
      </c>
      <c r="F106" s="467" t="s">
        <v>287</v>
      </c>
    </row>
    <row r="107" spans="1:6" ht="12.75">
      <c r="A107" s="189">
        <v>106</v>
      </c>
      <c r="B107" s="51" t="s">
        <v>35</v>
      </c>
      <c r="C107" s="52">
        <v>685496.93</v>
      </c>
      <c r="D107" s="52">
        <v>685496.93</v>
      </c>
      <c r="E107" s="53">
        <v>414854.62</v>
      </c>
      <c r="F107" s="53">
        <f>D107-E107</f>
        <v>270642.31000000006</v>
      </c>
    </row>
    <row r="108" spans="1:6" ht="12.75">
      <c r="A108" s="189">
        <v>310</v>
      </c>
      <c r="B108" s="51" t="s">
        <v>5</v>
      </c>
      <c r="C108" s="52">
        <v>21843.53</v>
      </c>
      <c r="D108" s="52">
        <v>21843.53</v>
      </c>
      <c r="E108" s="53">
        <v>13761.43</v>
      </c>
      <c r="F108" s="53">
        <f>D108-E108</f>
        <v>8082.0999999999985</v>
      </c>
    </row>
    <row r="109" spans="1:6" ht="12.75">
      <c r="A109" s="189">
        <v>487</v>
      </c>
      <c r="B109" s="51" t="s">
        <v>6</v>
      </c>
      <c r="C109" s="52">
        <v>227269.96</v>
      </c>
      <c r="D109" s="52">
        <v>227269.96</v>
      </c>
      <c r="E109" s="53">
        <v>227269.96</v>
      </c>
      <c r="F109" s="53">
        <v>0</v>
      </c>
    </row>
    <row r="110" spans="1:6" ht="12.75">
      <c r="A110" s="189">
        <v>802</v>
      </c>
      <c r="B110" s="51" t="s">
        <v>37</v>
      </c>
      <c r="C110" s="52">
        <v>640244.75</v>
      </c>
      <c r="D110" s="52">
        <v>625930.11</v>
      </c>
      <c r="E110" s="53">
        <v>595731.9</v>
      </c>
      <c r="F110" s="53">
        <f>D110-E110</f>
        <v>30198.209999999963</v>
      </c>
    </row>
    <row r="111" spans="1:6" ht="12.75">
      <c r="A111" s="189">
        <v>809</v>
      </c>
      <c r="B111" s="51" t="s">
        <v>256</v>
      </c>
      <c r="C111" s="52">
        <v>12432.02</v>
      </c>
      <c r="D111" s="52">
        <v>12432.02</v>
      </c>
      <c r="E111" s="53">
        <v>12432.02</v>
      </c>
      <c r="F111" s="53">
        <v>0</v>
      </c>
    </row>
    <row r="112" spans="1:6" ht="12.75">
      <c r="A112" s="182"/>
      <c r="B112" s="182" t="s">
        <v>9</v>
      </c>
      <c r="C112" s="183">
        <f>SUM(C107:C111)</f>
        <v>1587287.19</v>
      </c>
      <c r="D112" s="183">
        <f>SUM(D107:D111)</f>
        <v>1572972.55</v>
      </c>
      <c r="E112" s="183">
        <f>SUM(E107:E111)</f>
        <v>1264049.9300000002</v>
      </c>
      <c r="F112" s="183">
        <f>SUM(F107:F110)</f>
        <v>308922.62</v>
      </c>
    </row>
    <row r="113" spans="1:6" ht="12.75">
      <c r="A113" s="190" t="s">
        <v>33</v>
      </c>
      <c r="B113" s="51" t="s">
        <v>10</v>
      </c>
      <c r="C113" s="52">
        <v>59098.25</v>
      </c>
      <c r="D113" s="52">
        <v>59098.25</v>
      </c>
      <c r="E113" s="53">
        <v>59098.25</v>
      </c>
      <c r="F113" s="53">
        <f>D113-E113</f>
        <v>0</v>
      </c>
    </row>
    <row r="114" spans="1:6" ht="25.5">
      <c r="A114" s="182"/>
      <c r="B114" s="437" t="s">
        <v>32</v>
      </c>
      <c r="C114" s="183">
        <f>C112+C113</f>
        <v>1646385.44</v>
      </c>
      <c r="D114" s="183">
        <f>D112+D113</f>
        <v>1632070.8</v>
      </c>
      <c r="E114" s="183">
        <f>E112+E113</f>
        <v>1323148.1800000002</v>
      </c>
      <c r="F114" s="183">
        <f>SUM(F112:F113)</f>
        <v>308922.62</v>
      </c>
    </row>
    <row r="115" spans="1:6" ht="12.75">
      <c r="A115" s="212" t="s">
        <v>40</v>
      </c>
      <c r="B115" s="213" t="s">
        <v>42</v>
      </c>
      <c r="C115" s="214">
        <v>0</v>
      </c>
      <c r="D115" s="214">
        <v>0</v>
      </c>
      <c r="E115" s="215">
        <v>0</v>
      </c>
      <c r="F115" s="215">
        <f>D115-E115</f>
        <v>0</v>
      </c>
    </row>
    <row r="116" spans="1:6" ht="12.75">
      <c r="A116" s="216"/>
      <c r="B116" s="218" t="s">
        <v>41</v>
      </c>
      <c r="C116" s="217">
        <f>C114+C115</f>
        <v>1646385.44</v>
      </c>
      <c r="D116" s="217">
        <f>D114+D115</f>
        <v>1632070.8</v>
      </c>
      <c r="E116" s="217">
        <f>E114+E115</f>
        <v>1323148.1800000002</v>
      </c>
      <c r="F116" s="217">
        <f>F114+F115</f>
        <v>308922.62</v>
      </c>
    </row>
    <row r="117" ht="15" customHeight="1">
      <c r="F117" s="390"/>
    </row>
    <row r="118" spans="1:6" ht="30" customHeight="1">
      <c r="A118" s="561" t="s">
        <v>312</v>
      </c>
      <c r="B118" s="570"/>
      <c r="C118" s="570"/>
      <c r="D118" s="570"/>
      <c r="E118" s="570"/>
      <c r="F118" s="570"/>
    </row>
    <row r="119" ht="15" customHeight="1"/>
    <row r="120" spans="1:6" ht="42" customHeight="1">
      <c r="A120" s="182" t="s">
        <v>0</v>
      </c>
      <c r="B120" s="437" t="s">
        <v>1</v>
      </c>
      <c r="C120" s="458" t="s">
        <v>313</v>
      </c>
      <c r="D120" s="458" t="s">
        <v>281</v>
      </c>
      <c r="E120" s="437" t="s">
        <v>31</v>
      </c>
      <c r="F120" s="456" t="s">
        <v>287</v>
      </c>
    </row>
    <row r="121" spans="1:6" ht="12.75">
      <c r="A121" s="189">
        <v>105</v>
      </c>
      <c r="B121" s="51" t="s">
        <v>2</v>
      </c>
      <c r="C121" s="52">
        <v>52443.58</v>
      </c>
      <c r="D121" s="52">
        <v>52443.58</v>
      </c>
      <c r="E121" s="53">
        <v>18472.18</v>
      </c>
      <c r="F121" s="53">
        <f>D121-E121</f>
        <v>33971.4</v>
      </c>
    </row>
    <row r="122" spans="1:10" ht="13.5" thickBot="1">
      <c r="A122" s="189">
        <v>487</v>
      </c>
      <c r="B122" s="51" t="s">
        <v>6</v>
      </c>
      <c r="C122" s="52">
        <v>7967.82</v>
      </c>
      <c r="D122" s="52">
        <v>4856.67</v>
      </c>
      <c r="E122" s="53">
        <v>4856.67</v>
      </c>
      <c r="F122" s="53">
        <f>D122-E122</f>
        <v>0</v>
      </c>
      <c r="G122" s="3"/>
      <c r="H122" s="3"/>
      <c r="I122" s="3"/>
      <c r="J122" s="3"/>
    </row>
    <row r="123" spans="1:82" s="186" customFormat="1" ht="13.5" thickBot="1">
      <c r="A123" s="182"/>
      <c r="B123" s="182" t="s">
        <v>9</v>
      </c>
      <c r="C123" s="183">
        <f>SUM(C121:C122)</f>
        <v>60411.4</v>
      </c>
      <c r="D123" s="183">
        <f>SUM(D121:D122)</f>
        <v>57300.25</v>
      </c>
      <c r="E123" s="183">
        <f>SUM(E121:E122)</f>
        <v>23328.85</v>
      </c>
      <c r="F123" s="183">
        <f>SUM(F121:F122)</f>
        <v>33971.4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</row>
    <row r="124" spans="1:10" ht="12.75">
      <c r="A124" s="190" t="s">
        <v>33</v>
      </c>
      <c r="B124" s="51" t="s">
        <v>10</v>
      </c>
      <c r="C124" s="52">
        <v>0</v>
      </c>
      <c r="D124" s="52">
        <v>0</v>
      </c>
      <c r="E124" s="53">
        <v>0</v>
      </c>
      <c r="F124" s="53">
        <v>0</v>
      </c>
      <c r="G124" s="3"/>
      <c r="H124" s="3"/>
      <c r="I124" s="3"/>
      <c r="J124" s="3"/>
    </row>
    <row r="125" spans="1:6" ht="25.5">
      <c r="A125" s="182"/>
      <c r="B125" s="437" t="s">
        <v>32</v>
      </c>
      <c r="C125" s="183">
        <f>C123+C124</f>
        <v>60411.4</v>
      </c>
      <c r="D125" s="183">
        <f>D123+D124</f>
        <v>57300.25</v>
      </c>
      <c r="E125" s="183">
        <f>E123+E124</f>
        <v>23328.85</v>
      </c>
      <c r="F125" s="183">
        <f>SUM(F123:F124)</f>
        <v>33971.4</v>
      </c>
    </row>
    <row r="126" spans="1:6" ht="12.75">
      <c r="A126" s="212" t="s">
        <v>40</v>
      </c>
      <c r="B126" s="213" t="s">
        <v>42</v>
      </c>
      <c r="C126" s="214">
        <v>0</v>
      </c>
      <c r="D126" s="214">
        <v>0</v>
      </c>
      <c r="E126" s="215">
        <v>0</v>
      </c>
      <c r="F126" s="215">
        <v>0</v>
      </c>
    </row>
    <row r="127" spans="1:6" ht="12.75">
      <c r="A127" s="219"/>
      <c r="B127" s="218" t="s">
        <v>41</v>
      </c>
      <c r="C127" s="217">
        <f>C125+C126</f>
        <v>60411.4</v>
      </c>
      <c r="D127" s="217">
        <f>D125+D126</f>
        <v>57300.25</v>
      </c>
      <c r="E127" s="217">
        <f>E125+E126</f>
        <v>23328.85</v>
      </c>
      <c r="F127" s="217">
        <f>F125+F126</f>
        <v>33971.4</v>
      </c>
    </row>
    <row r="128" ht="12.75">
      <c r="F128" s="410"/>
    </row>
    <row r="136" ht="12.75">
      <c r="F136" s="184" t="s">
        <v>98</v>
      </c>
    </row>
    <row r="137" spans="1:6" ht="12.75">
      <c r="A137" s="564" t="s">
        <v>353</v>
      </c>
      <c r="B137" s="564"/>
      <c r="C137" s="564"/>
      <c r="D137" s="564"/>
      <c r="E137" s="564"/>
      <c r="F137" s="564"/>
    </row>
    <row r="138" spans="1:6" ht="12.75">
      <c r="A138" s="564"/>
      <c r="B138" s="564"/>
      <c r="C138" s="564"/>
      <c r="D138" s="564"/>
      <c r="E138" s="564"/>
      <c r="F138" s="564"/>
    </row>
    <row r="139" ht="12.75">
      <c r="A139" s="289"/>
    </row>
    <row r="140" spans="1:6" ht="12.75" customHeight="1">
      <c r="A140" s="565" t="s">
        <v>0</v>
      </c>
      <c r="B140" s="566" t="s">
        <v>1</v>
      </c>
      <c r="C140" s="567" t="s">
        <v>313</v>
      </c>
      <c r="D140" s="567" t="s">
        <v>281</v>
      </c>
      <c r="E140" s="567" t="s">
        <v>31</v>
      </c>
      <c r="F140" s="563" t="s">
        <v>287</v>
      </c>
    </row>
    <row r="141" spans="1:6" ht="29.25" customHeight="1">
      <c r="A141" s="565"/>
      <c r="B141" s="566"/>
      <c r="C141" s="567"/>
      <c r="D141" s="567"/>
      <c r="E141" s="567"/>
      <c r="F141" s="563"/>
    </row>
    <row r="142" spans="1:6" ht="12.75">
      <c r="A142" s="279">
        <v>105</v>
      </c>
      <c r="B142" s="280" t="s">
        <v>2</v>
      </c>
      <c r="C142" s="291">
        <v>7197135.15</v>
      </c>
      <c r="D142" s="291">
        <v>7219904.05</v>
      </c>
      <c r="E142" s="291">
        <v>1074190.2</v>
      </c>
      <c r="F142" s="291">
        <f>D142-E142</f>
        <v>6145713.85</v>
      </c>
    </row>
    <row r="143" spans="1:6" ht="12.75">
      <c r="A143" s="279">
        <v>101</v>
      </c>
      <c r="B143" s="280" t="s">
        <v>60</v>
      </c>
      <c r="C143" s="291">
        <v>520097.09</v>
      </c>
      <c r="D143" s="291">
        <v>520097.09</v>
      </c>
      <c r="E143" s="291">
        <v>227292.51</v>
      </c>
      <c r="F143" s="291">
        <f aca="true" t="shared" si="2" ref="F143:F180">D143-E143</f>
        <v>292804.58</v>
      </c>
    </row>
    <row r="144" spans="1:6" ht="15" customHeight="1">
      <c r="A144" s="279">
        <v>102</v>
      </c>
      <c r="B144" s="280" t="s">
        <v>100</v>
      </c>
      <c r="C144" s="291">
        <v>5221.21</v>
      </c>
      <c r="D144" s="291">
        <v>5221.21</v>
      </c>
      <c r="E144" s="291">
        <v>1142.16</v>
      </c>
      <c r="F144" s="291">
        <f t="shared" si="2"/>
        <v>4079.05</v>
      </c>
    </row>
    <row r="145" spans="1:6" ht="15.75" customHeight="1">
      <c r="A145" s="279">
        <v>106</v>
      </c>
      <c r="B145" s="280" t="s">
        <v>35</v>
      </c>
      <c r="C145" s="291">
        <v>744744.86</v>
      </c>
      <c r="D145" s="291">
        <v>744744.86</v>
      </c>
      <c r="E145" s="291">
        <v>427610.84</v>
      </c>
      <c r="F145" s="291">
        <f t="shared" si="2"/>
        <v>317134.01999999996</v>
      </c>
    </row>
    <row r="146" spans="1:6" ht="15" customHeight="1">
      <c r="A146" s="279">
        <v>107</v>
      </c>
      <c r="B146" s="280" t="s">
        <v>51</v>
      </c>
      <c r="C146" s="291">
        <v>18733936.63</v>
      </c>
      <c r="D146" s="291">
        <v>18863847.21</v>
      </c>
      <c r="E146" s="409">
        <v>7010681.94</v>
      </c>
      <c r="F146" s="291">
        <f t="shared" si="2"/>
        <v>11853165.27</v>
      </c>
    </row>
    <row r="147" spans="1:6" ht="12.75">
      <c r="A147" s="279">
        <v>109</v>
      </c>
      <c r="B147" s="280" t="s">
        <v>3</v>
      </c>
      <c r="C147" s="291">
        <v>2756874.35</v>
      </c>
      <c r="D147" s="291">
        <v>3660676.1</v>
      </c>
      <c r="E147" s="409">
        <v>1182322.32</v>
      </c>
      <c r="F147" s="291">
        <f t="shared" si="2"/>
        <v>2478353.7800000003</v>
      </c>
    </row>
    <row r="148" spans="1:6" ht="12.75">
      <c r="A148" s="279">
        <v>110</v>
      </c>
      <c r="B148" s="280" t="s">
        <v>101</v>
      </c>
      <c r="C148" s="291">
        <v>2849431.95</v>
      </c>
      <c r="D148" s="291">
        <v>3269189.23</v>
      </c>
      <c r="E148" s="409">
        <v>883024.33</v>
      </c>
      <c r="F148" s="291">
        <f t="shared" si="2"/>
        <v>2386164.9</v>
      </c>
    </row>
    <row r="149" spans="1:6" ht="12.75">
      <c r="A149" s="279">
        <v>210</v>
      </c>
      <c r="B149" s="280" t="s">
        <v>102</v>
      </c>
      <c r="C149" s="291">
        <v>303672.02</v>
      </c>
      <c r="D149" s="291">
        <v>303672.02</v>
      </c>
      <c r="E149" s="409">
        <v>303629.33</v>
      </c>
      <c r="F149" s="291">
        <f t="shared" si="2"/>
        <v>42.69000000000233</v>
      </c>
    </row>
    <row r="150" spans="1:6" ht="12.75">
      <c r="A150" s="279">
        <v>211</v>
      </c>
      <c r="B150" s="280" t="s">
        <v>34</v>
      </c>
      <c r="C150" s="503">
        <v>26005150.21</v>
      </c>
      <c r="D150" s="503">
        <v>26060131.98</v>
      </c>
      <c r="E150" s="504">
        <v>13764914.05</v>
      </c>
      <c r="F150" s="503">
        <f t="shared" si="2"/>
        <v>12295217.93</v>
      </c>
    </row>
    <row r="151" spans="1:6" ht="12.75">
      <c r="A151" s="279">
        <v>220</v>
      </c>
      <c r="B151" s="280" t="s">
        <v>52</v>
      </c>
      <c r="C151" s="503">
        <v>36484810.93</v>
      </c>
      <c r="D151" s="503">
        <v>38290370.38</v>
      </c>
      <c r="E151" s="504">
        <v>19903137.43</v>
      </c>
      <c r="F151" s="503">
        <f t="shared" si="2"/>
        <v>18387232.950000003</v>
      </c>
    </row>
    <row r="152" spans="1:6" ht="12.75">
      <c r="A152" s="279">
        <v>226</v>
      </c>
      <c r="B152" s="280" t="s">
        <v>4</v>
      </c>
      <c r="C152" s="503">
        <v>1406474.18</v>
      </c>
      <c r="D152" s="503">
        <v>1406474.18</v>
      </c>
      <c r="E152" s="504">
        <v>636719.26</v>
      </c>
      <c r="F152" s="503">
        <f t="shared" si="2"/>
        <v>769754.9199999999</v>
      </c>
    </row>
    <row r="153" spans="1:6" ht="12.75">
      <c r="A153" s="279">
        <v>290</v>
      </c>
      <c r="B153" s="280" t="s">
        <v>103</v>
      </c>
      <c r="C153" s="503">
        <v>4044214.45</v>
      </c>
      <c r="D153" s="503">
        <v>4068056.55</v>
      </c>
      <c r="E153" s="503">
        <v>696358.19</v>
      </c>
      <c r="F153" s="503">
        <f t="shared" si="2"/>
        <v>3371698.36</v>
      </c>
    </row>
    <row r="154" spans="1:6" ht="12.75">
      <c r="A154" s="279">
        <v>291</v>
      </c>
      <c r="B154" s="280" t="s">
        <v>104</v>
      </c>
      <c r="C154" s="503">
        <v>36005.49</v>
      </c>
      <c r="D154" s="503">
        <v>36005.49</v>
      </c>
      <c r="E154" s="503">
        <v>20389.65</v>
      </c>
      <c r="F154" s="503">
        <f t="shared" si="2"/>
        <v>15615.839999999997</v>
      </c>
    </row>
    <row r="155" spans="1:6" ht="12.75">
      <c r="A155" s="279">
        <v>310</v>
      </c>
      <c r="B155" s="280" t="s">
        <v>5</v>
      </c>
      <c r="C155" s="503">
        <v>207780.71</v>
      </c>
      <c r="D155" s="503">
        <v>207780.71</v>
      </c>
      <c r="E155" s="503">
        <v>187668.02</v>
      </c>
      <c r="F155" s="503">
        <f t="shared" si="2"/>
        <v>20112.690000000002</v>
      </c>
    </row>
    <row r="156" spans="1:6" ht="12.75">
      <c r="A156" s="279">
        <v>344</v>
      </c>
      <c r="B156" s="282" t="s">
        <v>105</v>
      </c>
      <c r="C156" s="503">
        <v>11590</v>
      </c>
      <c r="D156" s="503">
        <v>0</v>
      </c>
      <c r="E156" s="503">
        <v>0</v>
      </c>
      <c r="F156" s="503">
        <f t="shared" si="2"/>
        <v>0</v>
      </c>
    </row>
    <row r="157" spans="1:6" ht="12.75">
      <c r="A157" s="279">
        <v>348</v>
      </c>
      <c r="B157" s="282" t="s">
        <v>106</v>
      </c>
      <c r="C157" s="503">
        <v>19884</v>
      </c>
      <c r="D157" s="503">
        <v>19884</v>
      </c>
      <c r="E157" s="503">
        <v>11012.64</v>
      </c>
      <c r="F157" s="503">
        <f t="shared" si="2"/>
        <v>8871.36</v>
      </c>
    </row>
    <row r="158" spans="1:6" ht="12.75">
      <c r="A158" s="279">
        <v>487</v>
      </c>
      <c r="B158" s="280" t="s">
        <v>6</v>
      </c>
      <c r="C158" s="503">
        <v>2527699.09</v>
      </c>
      <c r="D158" s="503">
        <v>2425716.02</v>
      </c>
      <c r="E158" s="503">
        <v>2061586.69</v>
      </c>
      <c r="F158" s="503">
        <f t="shared" si="2"/>
        <v>364129.3300000001</v>
      </c>
    </row>
    <row r="159" spans="1:6" ht="12.75">
      <c r="A159" s="279">
        <v>580</v>
      </c>
      <c r="B159" s="280" t="s">
        <v>107</v>
      </c>
      <c r="C159" s="503">
        <v>56603.28</v>
      </c>
      <c r="D159" s="503">
        <v>56603.28</v>
      </c>
      <c r="E159" s="503">
        <v>56603.28</v>
      </c>
      <c r="F159" s="503">
        <f t="shared" si="2"/>
        <v>0</v>
      </c>
    </row>
    <row r="160" spans="1:6" ht="12.75">
      <c r="A160" s="279">
        <v>582</v>
      </c>
      <c r="B160" s="280" t="s">
        <v>67</v>
      </c>
      <c r="C160" s="503">
        <v>53820.07</v>
      </c>
      <c r="D160" s="503">
        <v>49484</v>
      </c>
      <c r="E160" s="503">
        <v>48846.5</v>
      </c>
      <c r="F160" s="503">
        <f t="shared" si="2"/>
        <v>637.5</v>
      </c>
    </row>
    <row r="161" spans="1:6" ht="12.75">
      <c r="A161" s="279">
        <v>603</v>
      </c>
      <c r="B161" s="280" t="s">
        <v>68</v>
      </c>
      <c r="C161" s="503">
        <v>7200</v>
      </c>
      <c r="D161" s="503">
        <v>7200</v>
      </c>
      <c r="E161" s="503">
        <v>5160</v>
      </c>
      <c r="F161" s="503">
        <f t="shared" si="2"/>
        <v>2040</v>
      </c>
    </row>
    <row r="162" spans="1:6" ht="12.75">
      <c r="A162" s="279">
        <v>622</v>
      </c>
      <c r="B162" s="280" t="s">
        <v>108</v>
      </c>
      <c r="C162" s="503">
        <v>48839</v>
      </c>
      <c r="D162" s="503">
        <v>48839</v>
      </c>
      <c r="E162" s="503">
        <v>43903.31</v>
      </c>
      <c r="F162" s="503">
        <f t="shared" si="2"/>
        <v>4935.690000000002</v>
      </c>
    </row>
    <row r="163" spans="1:6" ht="12.75">
      <c r="A163" s="279">
        <v>623</v>
      </c>
      <c r="B163" s="280" t="s">
        <v>236</v>
      </c>
      <c r="C163" s="504">
        <v>2022210.24</v>
      </c>
      <c r="D163" s="504">
        <v>2023317.24</v>
      </c>
      <c r="E163" s="503">
        <v>658675.1</v>
      </c>
      <c r="F163" s="503">
        <f t="shared" si="2"/>
        <v>1364642.1400000001</v>
      </c>
    </row>
    <row r="164" spans="1:6" ht="12.75">
      <c r="A164" s="279">
        <v>624</v>
      </c>
      <c r="B164" s="280" t="s">
        <v>109</v>
      </c>
      <c r="C164" s="503">
        <v>144532.69</v>
      </c>
      <c r="D164" s="503">
        <v>144532.69</v>
      </c>
      <c r="E164" s="503">
        <v>112718.35</v>
      </c>
      <c r="F164" s="503">
        <f t="shared" si="2"/>
        <v>31814.339999999997</v>
      </c>
    </row>
    <row r="165" spans="1:6" ht="12.75">
      <c r="A165" s="279">
        <v>626</v>
      </c>
      <c r="B165" s="280" t="s">
        <v>110</v>
      </c>
      <c r="C165" s="503">
        <v>57096</v>
      </c>
      <c r="D165" s="503">
        <v>0</v>
      </c>
      <c r="E165" s="503">
        <v>0</v>
      </c>
      <c r="F165" s="503">
        <f t="shared" si="2"/>
        <v>0</v>
      </c>
    </row>
    <row r="166" spans="1:6" ht="12.75">
      <c r="A166" s="279">
        <v>629</v>
      </c>
      <c r="B166" s="280" t="s">
        <v>111</v>
      </c>
      <c r="C166" s="503">
        <v>12193.01</v>
      </c>
      <c r="D166" s="503">
        <v>12193.01</v>
      </c>
      <c r="E166" s="503">
        <v>6311.36</v>
      </c>
      <c r="F166" s="503">
        <f t="shared" si="2"/>
        <v>5881.650000000001</v>
      </c>
    </row>
    <row r="167" spans="1:6" ht="12.75">
      <c r="A167" s="279">
        <v>643</v>
      </c>
      <c r="B167" s="280" t="s">
        <v>69</v>
      </c>
      <c r="C167" s="503">
        <v>7500</v>
      </c>
      <c r="D167" s="503">
        <v>7500</v>
      </c>
      <c r="E167" s="503">
        <v>6375</v>
      </c>
      <c r="F167" s="503">
        <f t="shared" si="2"/>
        <v>1125</v>
      </c>
    </row>
    <row r="168" spans="1:6" ht="12.75">
      <c r="A168" s="279">
        <v>663</v>
      </c>
      <c r="B168" s="280" t="s">
        <v>244</v>
      </c>
      <c r="C168" s="503">
        <v>16351.92</v>
      </c>
      <c r="D168" s="503">
        <v>16351.92</v>
      </c>
      <c r="E168" s="503">
        <v>7358.36</v>
      </c>
      <c r="F168" s="503">
        <f t="shared" si="2"/>
        <v>8993.560000000001</v>
      </c>
    </row>
    <row r="169" spans="1:6" ht="12.75">
      <c r="A169" s="279">
        <v>669</v>
      </c>
      <c r="B169" s="280" t="s">
        <v>112</v>
      </c>
      <c r="C169" s="503">
        <v>5402.16</v>
      </c>
      <c r="D169" s="503">
        <v>5402.16</v>
      </c>
      <c r="E169" s="503">
        <v>5402.16</v>
      </c>
      <c r="F169" s="503">
        <f t="shared" si="2"/>
        <v>0</v>
      </c>
    </row>
    <row r="170" spans="1:6" ht="12.75">
      <c r="A170" s="279">
        <v>742</v>
      </c>
      <c r="B170" s="280" t="s">
        <v>70</v>
      </c>
      <c r="C170" s="503">
        <v>25700</v>
      </c>
      <c r="D170" s="503">
        <v>42200</v>
      </c>
      <c r="E170" s="503">
        <v>27075</v>
      </c>
      <c r="F170" s="503">
        <f t="shared" si="2"/>
        <v>15125</v>
      </c>
    </row>
    <row r="171" spans="1:6" ht="12.75">
      <c r="A171" s="279">
        <v>743</v>
      </c>
      <c r="B171" s="280" t="s">
        <v>7</v>
      </c>
      <c r="C171" s="503">
        <v>1362863.52</v>
      </c>
      <c r="D171" s="503">
        <v>1362863.52</v>
      </c>
      <c r="E171" s="504">
        <v>720383.75</v>
      </c>
      <c r="F171" s="503">
        <f t="shared" si="2"/>
        <v>642479.77</v>
      </c>
    </row>
    <row r="172" spans="1:6" ht="12.75">
      <c r="A172" s="279">
        <v>746</v>
      </c>
      <c r="B172" s="280" t="s">
        <v>71</v>
      </c>
      <c r="C172" s="503">
        <v>157160.82</v>
      </c>
      <c r="D172" s="503">
        <v>157160.82</v>
      </c>
      <c r="E172" s="503">
        <v>128283.28</v>
      </c>
      <c r="F172" s="503">
        <f t="shared" si="2"/>
        <v>28877.540000000008</v>
      </c>
    </row>
    <row r="173" spans="1:6" ht="12.75">
      <c r="A173" s="279">
        <v>747</v>
      </c>
      <c r="B173" s="280" t="s">
        <v>72</v>
      </c>
      <c r="C173" s="503">
        <v>44193.44</v>
      </c>
      <c r="D173" s="503">
        <v>44193.44</v>
      </c>
      <c r="E173" s="503">
        <v>44193.44</v>
      </c>
      <c r="F173" s="503">
        <f t="shared" si="2"/>
        <v>0</v>
      </c>
    </row>
    <row r="174" spans="1:6" ht="12.75">
      <c r="A174" s="279">
        <v>748</v>
      </c>
      <c r="B174" s="280" t="s">
        <v>73</v>
      </c>
      <c r="C174" s="503">
        <v>12786.95</v>
      </c>
      <c r="D174" s="503">
        <v>12786.95</v>
      </c>
      <c r="E174" s="503">
        <v>12786.95</v>
      </c>
      <c r="F174" s="503">
        <f t="shared" si="2"/>
        <v>0</v>
      </c>
    </row>
    <row r="175" spans="1:6" ht="12.75">
      <c r="A175" s="279">
        <v>790</v>
      </c>
      <c r="B175" s="280" t="s">
        <v>74</v>
      </c>
      <c r="C175" s="503">
        <v>97503.75</v>
      </c>
      <c r="D175" s="503">
        <v>97503.75</v>
      </c>
      <c r="E175" s="503">
        <v>97503.75</v>
      </c>
      <c r="F175" s="503">
        <f t="shared" si="2"/>
        <v>0</v>
      </c>
    </row>
    <row r="176" spans="1:6" ht="12.75">
      <c r="A176" s="279">
        <v>802</v>
      </c>
      <c r="B176" s="280" t="s">
        <v>37</v>
      </c>
      <c r="C176" s="503">
        <v>640244.75</v>
      </c>
      <c r="D176" s="503">
        <v>625930.11</v>
      </c>
      <c r="E176" s="503">
        <v>595731.9</v>
      </c>
      <c r="F176" s="503">
        <f t="shared" si="2"/>
        <v>30198.209999999963</v>
      </c>
    </row>
    <row r="177" spans="1:6" ht="12.75">
      <c r="A177" s="279">
        <v>803</v>
      </c>
      <c r="B177" s="280" t="s">
        <v>113</v>
      </c>
      <c r="C177" s="503">
        <v>164920.46</v>
      </c>
      <c r="D177" s="503">
        <v>164920.46</v>
      </c>
      <c r="E177" s="503">
        <v>141759.89</v>
      </c>
      <c r="F177" s="503">
        <f t="shared" si="2"/>
        <v>23160.569999999978</v>
      </c>
    </row>
    <row r="178" spans="1:6" ht="12.75">
      <c r="A178" s="279">
        <v>805</v>
      </c>
      <c r="B178" s="280" t="s">
        <v>114</v>
      </c>
      <c r="C178" s="503">
        <v>38759.28</v>
      </c>
      <c r="D178" s="503">
        <v>38759.28</v>
      </c>
      <c r="E178" s="503">
        <v>8372.09</v>
      </c>
      <c r="F178" s="503">
        <f t="shared" si="2"/>
        <v>30387.19</v>
      </c>
    </row>
    <row r="179" spans="1:6" ht="12.75">
      <c r="A179" s="279">
        <v>806</v>
      </c>
      <c r="B179" s="280" t="s">
        <v>8</v>
      </c>
      <c r="C179" s="503">
        <v>928369.42</v>
      </c>
      <c r="D179" s="503">
        <v>933393.97</v>
      </c>
      <c r="E179" s="503">
        <v>928369.42</v>
      </c>
      <c r="F179" s="503">
        <f t="shared" si="2"/>
        <v>5024.54999999993</v>
      </c>
    </row>
    <row r="180" spans="1:6" ht="12.75">
      <c r="A180" s="279">
        <v>809</v>
      </c>
      <c r="B180" s="282" t="s">
        <v>54</v>
      </c>
      <c r="C180" s="503">
        <v>1389561.6</v>
      </c>
      <c r="D180" s="503">
        <v>1508258.37</v>
      </c>
      <c r="E180" s="503">
        <v>1264533.1</v>
      </c>
      <c r="F180" s="503">
        <f t="shared" si="2"/>
        <v>243725.27000000002</v>
      </c>
    </row>
    <row r="181" spans="1:6" ht="12.75">
      <c r="A181" s="435"/>
      <c r="B181" s="435" t="s">
        <v>9</v>
      </c>
      <c r="C181" s="283">
        <f>SUM(C142:C180)</f>
        <v>111148534.67999998</v>
      </c>
      <c r="D181" s="292">
        <f>SUM(D142:D180)</f>
        <v>114461165.04999997</v>
      </c>
      <c r="E181" s="292">
        <f>SUM(E142:E180)</f>
        <v>53312025.550000004</v>
      </c>
      <c r="F181" s="292">
        <f>SUM(F142:F180)</f>
        <v>61149139.50000001</v>
      </c>
    </row>
    <row r="182" spans="1:6" ht="12.75">
      <c r="A182" s="284" t="s">
        <v>33</v>
      </c>
      <c r="B182" s="280" t="s">
        <v>10</v>
      </c>
      <c r="C182" s="291">
        <v>568964.05</v>
      </c>
      <c r="D182" s="291">
        <v>1567461.55</v>
      </c>
      <c r="E182" s="291">
        <v>967660.34</v>
      </c>
      <c r="F182" s="291">
        <f>D182-E182</f>
        <v>599801.2100000001</v>
      </c>
    </row>
    <row r="183" spans="1:6" ht="21">
      <c r="A183" s="435"/>
      <c r="B183" s="436" t="s">
        <v>32</v>
      </c>
      <c r="C183" s="283">
        <f>C181+C182</f>
        <v>111717498.72999997</v>
      </c>
      <c r="D183" s="292">
        <f>D181+D182</f>
        <v>116028626.59999996</v>
      </c>
      <c r="E183" s="292">
        <f>E181+E182</f>
        <v>54279685.89000001</v>
      </c>
      <c r="F183" s="292">
        <f>F181+F182</f>
        <v>61748940.71000001</v>
      </c>
    </row>
    <row r="184" spans="1:6" ht="12.75">
      <c r="A184" s="285" t="s">
        <v>40</v>
      </c>
      <c r="B184" s="267" t="s">
        <v>42</v>
      </c>
      <c r="C184" s="466">
        <v>1949535.55</v>
      </c>
      <c r="D184" s="466">
        <v>1949535.55</v>
      </c>
      <c r="E184" s="291">
        <v>0</v>
      </c>
      <c r="F184" s="291">
        <f>D184-E184</f>
        <v>1949535.55</v>
      </c>
    </row>
    <row r="185" spans="1:6" ht="12.75">
      <c r="A185" s="286"/>
      <c r="B185" s="287" t="s">
        <v>41</v>
      </c>
      <c r="C185" s="288">
        <f>C183+C184</f>
        <v>113667034.27999997</v>
      </c>
      <c r="D185" s="288">
        <f>D183+D184</f>
        <v>117978162.14999996</v>
      </c>
      <c r="E185" s="288">
        <f>E183+E184</f>
        <v>54279685.89000001</v>
      </c>
      <c r="F185" s="288">
        <f>F183+F184</f>
        <v>63698476.260000005</v>
      </c>
    </row>
  </sheetData>
  <sheetProtection/>
  <mergeCells count="15">
    <mergeCell ref="A104:F104"/>
    <mergeCell ref="A118:F118"/>
    <mergeCell ref="A1:E1"/>
    <mergeCell ref="A2:F2"/>
    <mergeCell ref="A14:F14"/>
    <mergeCell ref="A36:F36"/>
    <mergeCell ref="A47:F47"/>
    <mergeCell ref="A68:F68"/>
    <mergeCell ref="F140:F141"/>
    <mergeCell ref="A137:F138"/>
    <mergeCell ref="A140:A141"/>
    <mergeCell ref="B140:B141"/>
    <mergeCell ref="C140:C141"/>
    <mergeCell ref="D140:D141"/>
    <mergeCell ref="E140:E141"/>
  </mergeCells>
  <printOptions horizontalCentered="1"/>
  <pageMargins left="0.3937007874015748" right="0.3937007874015748" top="0.3937007874015748" bottom="0.3937007874015748" header="0" footer="0.3937007874015748"/>
  <pageSetup horizontalDpi="600" verticalDpi="600" orientation="landscape" paperSize="9" r:id="rId1"/>
  <rowBreaks count="4" manualBreakCount="4">
    <brk id="34" max="255" man="1"/>
    <brk id="66" max="255" man="1"/>
    <brk id="102" max="255" man="1"/>
    <brk id="1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zoomScalePageLayoutView="0" workbookViewId="0" topLeftCell="A1">
      <selection activeCell="E26" sqref="A2:E26"/>
    </sheetView>
  </sheetViews>
  <sheetFormatPr defaultColWidth="9.140625" defaultRowHeight="12.75"/>
  <cols>
    <col min="1" max="1" width="10.7109375" style="39" customWidth="1"/>
    <col min="2" max="2" width="51.8515625" style="39" customWidth="1"/>
    <col min="3" max="3" width="33.28125" style="54" customWidth="1"/>
    <col min="4" max="4" width="34.421875" style="54" customWidth="1"/>
    <col min="5" max="16384" width="9.140625" style="39" customWidth="1"/>
  </cols>
  <sheetData>
    <row r="1" ht="0.75" customHeight="1"/>
    <row r="2" spans="1:4" ht="33" customHeight="1">
      <c r="A2" s="573"/>
      <c r="B2" s="574"/>
      <c r="C2" s="574"/>
      <c r="D2" s="574"/>
    </row>
    <row r="3" ht="13.5" thickBot="1"/>
    <row r="4" spans="1:4" s="40" customFormat="1" ht="31.5" customHeight="1">
      <c r="A4" s="579"/>
      <c r="B4" s="577"/>
      <c r="C4" s="575"/>
      <c r="D4" s="576"/>
    </row>
    <row r="5" spans="1:4" ht="48" customHeight="1">
      <c r="A5" s="580"/>
      <c r="B5" s="578"/>
      <c r="C5" s="101"/>
      <c r="D5" s="102"/>
    </row>
    <row r="6" spans="1:4" ht="16.5" customHeight="1">
      <c r="A6" s="108"/>
      <c r="B6" s="135"/>
      <c r="C6" s="46"/>
      <c r="D6" s="44"/>
    </row>
    <row r="7" spans="1:4" ht="12.75">
      <c r="A7" s="108"/>
      <c r="B7" s="135"/>
      <c r="C7" s="46"/>
      <c r="D7" s="44"/>
    </row>
    <row r="8" spans="1:4" ht="12.75">
      <c r="A8" s="108"/>
      <c r="B8" s="135"/>
      <c r="C8" s="46"/>
      <c r="D8" s="44"/>
    </row>
    <row r="9" spans="1:4" ht="12.75">
      <c r="A9" s="108"/>
      <c r="B9" s="135"/>
      <c r="C9" s="46"/>
      <c r="D9" s="44"/>
    </row>
    <row r="10" spans="1:4" ht="12.75">
      <c r="A10" s="108"/>
      <c r="B10" s="135"/>
      <c r="C10" s="46"/>
      <c r="D10" s="44"/>
    </row>
    <row r="11" spans="1:4" ht="12.75">
      <c r="A11" s="108"/>
      <c r="B11" s="135"/>
      <c r="C11" s="46"/>
      <c r="D11" s="44"/>
    </row>
    <row r="12" spans="1:4" ht="12.75">
      <c r="A12" s="108"/>
      <c r="B12" s="135"/>
      <c r="C12" s="46"/>
      <c r="D12" s="44"/>
    </row>
    <row r="13" spans="1:4" ht="12.75">
      <c r="A13" s="108"/>
      <c r="B13" s="135"/>
      <c r="C13" s="46"/>
      <c r="D13" s="44"/>
    </row>
    <row r="14" spans="1:4" ht="12.75">
      <c r="A14" s="108"/>
      <c r="B14" s="135"/>
      <c r="C14" s="46"/>
      <c r="D14" s="44"/>
    </row>
    <row r="15" spans="1:4" ht="12.75">
      <c r="A15" s="108"/>
      <c r="B15" s="135"/>
      <c r="C15" s="46"/>
      <c r="D15" s="44"/>
    </row>
    <row r="16" spans="1:6" ht="12.75">
      <c r="A16" s="108"/>
      <c r="B16" s="135"/>
      <c r="C16" s="46"/>
      <c r="D16" s="44"/>
      <c r="F16" s="54"/>
    </row>
    <row r="17" spans="1:4" ht="12.75">
      <c r="A17" s="108"/>
      <c r="B17" s="135"/>
      <c r="C17" s="46"/>
      <c r="D17" s="44"/>
    </row>
    <row r="18" spans="1:4" ht="12.75">
      <c r="A18" s="108"/>
      <c r="B18" s="135"/>
      <c r="C18" s="46"/>
      <c r="D18" s="44"/>
    </row>
    <row r="19" spans="1:4" ht="12.75">
      <c r="A19" s="108"/>
      <c r="B19" s="135"/>
      <c r="C19" s="46"/>
      <c r="D19" s="44"/>
    </row>
    <row r="20" spans="1:4" ht="13.5" thickBot="1">
      <c r="A20" s="109"/>
      <c r="B20" s="136"/>
      <c r="C20" s="56"/>
      <c r="D20" s="55"/>
    </row>
    <row r="21" spans="1:4" s="40" customFormat="1" ht="27" customHeight="1" thickBot="1">
      <c r="A21" s="103"/>
      <c r="B21" s="104"/>
      <c r="C21" s="105"/>
      <c r="D21" s="106"/>
    </row>
    <row r="22" spans="1:4" ht="30.75" customHeight="1" thickBot="1">
      <c r="A22" s="57"/>
      <c r="B22" s="107"/>
      <c r="C22" s="105"/>
      <c r="D22" s="106"/>
    </row>
    <row r="23" spans="1:4" ht="12" customHeight="1" thickBot="1">
      <c r="A23" s="58"/>
      <c r="B23" s="59"/>
      <c r="C23" s="60"/>
      <c r="D23" s="58"/>
    </row>
    <row r="24" ht="9" customHeight="1" hidden="1">
      <c r="B24" s="45"/>
    </row>
    <row r="25" spans="2:4" ht="18.75" customHeight="1" thickBot="1">
      <c r="B25" s="107"/>
      <c r="C25" s="105"/>
      <c r="D25" s="106"/>
    </row>
    <row r="26" ht="12.75">
      <c r="B26" s="45"/>
    </row>
    <row r="27" ht="12.75">
      <c r="B27" s="45"/>
    </row>
    <row r="28" ht="12.75">
      <c r="B28" s="45"/>
    </row>
    <row r="29" spans="1:2" ht="12.75">
      <c r="A29" s="39" t="s">
        <v>39</v>
      </c>
      <c r="B29" s="45"/>
    </row>
    <row r="30" ht="12.75">
      <c r="B30" s="45"/>
    </row>
    <row r="31" ht="12.75">
      <c r="B31" s="45"/>
    </row>
    <row r="32" ht="12.75">
      <c r="B32" s="45"/>
    </row>
    <row r="33" ht="12.75">
      <c r="B33" s="45"/>
    </row>
    <row r="34" ht="12.75">
      <c r="B34" s="45"/>
    </row>
    <row r="35" ht="12.75">
      <c r="B35" s="45"/>
    </row>
    <row r="36" ht="12.75">
      <c r="B36" s="45"/>
    </row>
    <row r="37" ht="12.75">
      <c r="B37" s="45"/>
    </row>
    <row r="38" ht="12.75">
      <c r="B38" s="45"/>
    </row>
    <row r="39" ht="12.75">
      <c r="B39" s="45"/>
    </row>
    <row r="40" ht="12.75">
      <c r="B40" s="45"/>
    </row>
    <row r="41" ht="12.75">
      <c r="B41" s="45"/>
    </row>
    <row r="42" ht="12.75">
      <c r="B42" s="45"/>
    </row>
    <row r="43" ht="12.75">
      <c r="B43" s="45"/>
    </row>
    <row r="44" ht="12.75">
      <c r="B44" s="45"/>
    </row>
    <row r="45" ht="12.75">
      <c r="B45" s="45"/>
    </row>
    <row r="46" ht="12.75">
      <c r="B46" s="45"/>
    </row>
    <row r="47" ht="12.75">
      <c r="B47" s="45"/>
    </row>
    <row r="48" ht="12.75">
      <c r="B48" s="45"/>
    </row>
    <row r="49" ht="12.75">
      <c r="B49" s="45"/>
    </row>
    <row r="50" ht="12.75">
      <c r="B50" s="45"/>
    </row>
    <row r="51" ht="12.75">
      <c r="B51" s="45"/>
    </row>
    <row r="52" ht="12.75">
      <c r="B52" s="45"/>
    </row>
    <row r="53" ht="12.75">
      <c r="B53" s="45"/>
    </row>
  </sheetData>
  <sheetProtection/>
  <mergeCells count="4">
    <mergeCell ref="A2:D2"/>
    <mergeCell ref="C4:D4"/>
    <mergeCell ref="B4:B5"/>
    <mergeCell ref="A4:A5"/>
  </mergeCells>
  <printOptions/>
  <pageMargins left="0.55" right="0.44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54"/>
  <sheetViews>
    <sheetView zoomScalePageLayoutView="0" workbookViewId="0" topLeftCell="A1">
      <selection activeCell="H117" sqref="A1:H117"/>
    </sheetView>
  </sheetViews>
  <sheetFormatPr defaultColWidth="9.140625" defaultRowHeight="12.75"/>
  <cols>
    <col min="1" max="1" width="3.140625" style="3" customWidth="1"/>
    <col min="2" max="2" width="4.28125" style="3" customWidth="1"/>
    <col min="3" max="3" width="39.140625" style="3" customWidth="1"/>
    <col min="4" max="4" width="11.140625" style="9" customWidth="1"/>
    <col min="5" max="5" width="16.421875" style="3" customWidth="1"/>
    <col min="6" max="6" width="18.00390625" style="3" customWidth="1"/>
    <col min="7" max="7" width="0.71875" style="3" customWidth="1"/>
    <col min="8" max="16384" width="9.140625" style="3" customWidth="1"/>
  </cols>
  <sheetData>
    <row r="1" spans="2:8" ht="46.5" customHeight="1">
      <c r="B1" s="590"/>
      <c r="C1" s="591"/>
      <c r="D1" s="591"/>
      <c r="E1" s="591"/>
      <c r="F1" s="591"/>
      <c r="G1" s="592"/>
      <c r="H1" s="1"/>
    </row>
    <row r="2" spans="2:8" ht="35.25" customHeight="1">
      <c r="B2" s="588"/>
      <c r="C2" s="589"/>
      <c r="D2" s="589"/>
      <c r="E2" s="589"/>
      <c r="F2" s="589"/>
      <c r="G2" s="589"/>
      <c r="H2" s="1"/>
    </row>
    <row r="3" spans="2:8" ht="8.25" customHeight="1">
      <c r="B3" s="1"/>
      <c r="C3" s="1"/>
      <c r="D3" s="10"/>
      <c r="E3" s="1"/>
      <c r="F3" s="1"/>
      <c r="G3" s="1"/>
      <c r="H3" s="1"/>
    </row>
    <row r="4" spans="2:8" ht="7.5" customHeight="1" thickBot="1">
      <c r="B4" s="1"/>
      <c r="C4" s="1"/>
      <c r="D4" s="10"/>
      <c r="E4" s="1"/>
      <c r="F4" s="1"/>
      <c r="G4" s="1"/>
      <c r="H4" s="1"/>
    </row>
    <row r="5" spans="2:8" ht="56.25" customHeight="1" thickBot="1">
      <c r="B5" s="111"/>
      <c r="C5" s="112"/>
      <c r="D5" s="113"/>
      <c r="E5" s="113"/>
      <c r="F5" s="114"/>
      <c r="G5" s="11"/>
      <c r="H5" s="11"/>
    </row>
    <row r="6" spans="2:8" ht="12.75">
      <c r="B6" s="169"/>
      <c r="C6" s="593"/>
      <c r="D6" s="594"/>
      <c r="E6" s="594"/>
      <c r="F6" s="595"/>
      <c r="G6" s="1"/>
      <c r="H6" s="1"/>
    </row>
    <row r="7" spans="2:8" s="42" customFormat="1" ht="12.75">
      <c r="B7" s="168"/>
      <c r="C7" s="74"/>
      <c r="D7" s="75"/>
      <c r="E7" s="76"/>
      <c r="F7" s="77"/>
      <c r="G7" s="41"/>
      <c r="H7" s="41"/>
    </row>
    <row r="8" spans="2:8" s="42" customFormat="1" ht="16.5" customHeight="1">
      <c r="B8" s="157"/>
      <c r="C8" s="78"/>
      <c r="D8" s="12"/>
      <c r="E8" s="4"/>
      <c r="F8" s="5"/>
      <c r="G8" s="41"/>
      <c r="H8" s="41"/>
    </row>
    <row r="9" spans="2:8" s="42" customFormat="1" ht="15" customHeight="1">
      <c r="B9" s="157"/>
      <c r="C9" s="78"/>
      <c r="D9" s="12"/>
      <c r="E9" s="4"/>
      <c r="F9" s="5"/>
      <c r="G9" s="41"/>
      <c r="H9" s="41"/>
    </row>
    <row r="10" spans="2:8" s="42" customFormat="1" ht="15.75" customHeight="1">
      <c r="B10" s="157"/>
      <c r="C10" s="78"/>
      <c r="D10" s="12"/>
      <c r="E10" s="4"/>
      <c r="F10" s="5"/>
      <c r="G10" s="41"/>
      <c r="H10" s="41"/>
    </row>
    <row r="11" spans="2:8" s="42" customFormat="1" ht="13.5" customHeight="1">
      <c r="B11" s="157"/>
      <c r="C11" s="78"/>
      <c r="D11" s="12"/>
      <c r="E11" s="4"/>
      <c r="F11" s="5"/>
      <c r="G11" s="41"/>
      <c r="H11" s="41"/>
    </row>
    <row r="12" spans="2:8" s="42" customFormat="1" ht="15" customHeight="1">
      <c r="B12" s="157"/>
      <c r="C12" s="78"/>
      <c r="D12" s="12"/>
      <c r="E12" s="13"/>
      <c r="F12" s="4"/>
      <c r="G12" s="41"/>
      <c r="H12" s="41"/>
    </row>
    <row r="13" spans="2:8" s="42" customFormat="1" ht="13.5" customHeight="1">
      <c r="B13" s="157"/>
      <c r="C13" s="161"/>
      <c r="D13" s="162"/>
      <c r="E13" s="65"/>
      <c r="F13" s="65"/>
      <c r="G13" s="41"/>
      <c r="H13" s="41"/>
    </row>
    <row r="14" spans="2:8" s="42" customFormat="1" ht="13.5" customHeight="1">
      <c r="B14" s="160"/>
      <c r="C14" s="78"/>
      <c r="D14" s="12"/>
      <c r="E14" s="13"/>
      <c r="F14" s="5"/>
      <c r="G14" s="41"/>
      <c r="H14" s="41"/>
    </row>
    <row r="15" spans="2:8" s="42" customFormat="1" ht="15.75" customHeight="1">
      <c r="B15" s="170"/>
      <c r="C15" s="593"/>
      <c r="D15" s="596"/>
      <c r="E15" s="596"/>
      <c r="F15" s="597"/>
      <c r="G15" s="41"/>
      <c r="H15" s="41"/>
    </row>
    <row r="16" spans="2:8" s="42" customFormat="1" ht="12.75" customHeight="1">
      <c r="B16" s="167"/>
      <c r="C16" s="74"/>
      <c r="D16" s="80"/>
      <c r="E16" s="81"/>
      <c r="F16" s="82"/>
      <c r="G16" s="41"/>
      <c r="H16" s="41"/>
    </row>
    <row r="17" spans="2:8" s="42" customFormat="1" ht="16.5" customHeight="1">
      <c r="B17" s="157"/>
      <c r="C17" s="78"/>
      <c r="D17" s="12"/>
      <c r="E17" s="4"/>
      <c r="F17" s="5"/>
      <c r="G17" s="41"/>
      <c r="H17" s="41"/>
    </row>
    <row r="18" spans="2:8" s="42" customFormat="1" ht="13.5" customHeight="1">
      <c r="B18" s="157"/>
      <c r="C18" s="78"/>
      <c r="D18" s="12"/>
      <c r="E18" s="4"/>
      <c r="F18" s="5"/>
      <c r="G18" s="41"/>
      <c r="H18" s="41"/>
    </row>
    <row r="19" spans="2:8" s="42" customFormat="1" ht="13.5" customHeight="1">
      <c r="B19" s="157"/>
      <c r="C19" s="14"/>
      <c r="D19" s="158"/>
      <c r="E19" s="159"/>
      <c r="F19" s="15"/>
      <c r="G19" s="41"/>
      <c r="H19" s="41"/>
    </row>
    <row r="20" spans="2:8" s="42" customFormat="1" ht="12.75">
      <c r="B20" s="170"/>
      <c r="C20" s="581"/>
      <c r="D20" s="582"/>
      <c r="E20" s="582"/>
      <c r="F20" s="583"/>
      <c r="G20" s="41"/>
      <c r="H20" s="41"/>
    </row>
    <row r="21" spans="2:8" s="42" customFormat="1" ht="12.75">
      <c r="B21" s="172"/>
      <c r="C21" s="151"/>
      <c r="D21" s="152"/>
      <c r="E21" s="155"/>
      <c r="F21" s="156"/>
      <c r="G21" s="41"/>
      <c r="H21" s="41"/>
    </row>
    <row r="22" spans="2:8" s="42" customFormat="1" ht="12.75" customHeight="1">
      <c r="B22" s="157"/>
      <c r="C22" s="78"/>
      <c r="D22" s="12"/>
      <c r="E22" s="4"/>
      <c r="F22" s="5"/>
      <c r="G22" s="41"/>
      <c r="H22" s="41"/>
    </row>
    <row r="23" spans="2:8" s="42" customFormat="1" ht="12.75" customHeight="1">
      <c r="B23" s="157"/>
      <c r="C23" s="14"/>
      <c r="D23" s="12"/>
      <c r="E23" s="4"/>
      <c r="F23" s="15"/>
      <c r="G23" s="41"/>
      <c r="H23" s="41"/>
    </row>
    <row r="24" spans="2:8" s="42" customFormat="1" ht="12.75" customHeight="1">
      <c r="B24" s="157"/>
      <c r="C24" s="14"/>
      <c r="D24" s="12"/>
      <c r="E24" s="4"/>
      <c r="F24" s="15"/>
      <c r="G24" s="41"/>
      <c r="H24" s="41"/>
    </row>
    <row r="25" spans="2:8" s="42" customFormat="1" ht="12.75" customHeight="1">
      <c r="B25" s="157"/>
      <c r="C25" s="14"/>
      <c r="D25" s="12"/>
      <c r="E25" s="4"/>
      <c r="F25" s="15"/>
      <c r="G25" s="41"/>
      <c r="H25" s="41"/>
    </row>
    <row r="26" spans="2:8" s="42" customFormat="1" ht="12.75">
      <c r="B26" s="170"/>
      <c r="C26" s="581"/>
      <c r="D26" s="582"/>
      <c r="E26" s="582"/>
      <c r="F26" s="583"/>
      <c r="G26" s="41"/>
      <c r="H26" s="41"/>
    </row>
    <row r="27" spans="2:8" s="42" customFormat="1" ht="14.25" customHeight="1">
      <c r="B27" s="157"/>
      <c r="C27" s="78"/>
      <c r="D27" s="12"/>
      <c r="E27" s="153"/>
      <c r="F27" s="154"/>
      <c r="G27" s="41"/>
      <c r="H27" s="41"/>
    </row>
    <row r="28" spans="2:8" s="42" customFormat="1" ht="14.25" customHeight="1">
      <c r="B28" s="157"/>
      <c r="C28" s="78"/>
      <c r="D28" s="12"/>
      <c r="E28" s="4"/>
      <c r="F28" s="5"/>
      <c r="G28" s="41"/>
      <c r="H28" s="41"/>
    </row>
    <row r="29" spans="2:8" s="42" customFormat="1" ht="12.75" customHeight="1">
      <c r="B29" s="170"/>
      <c r="C29" s="581"/>
      <c r="D29" s="582"/>
      <c r="E29" s="582"/>
      <c r="F29" s="583"/>
      <c r="G29" s="41"/>
      <c r="H29" s="41"/>
    </row>
    <row r="30" spans="2:8" s="42" customFormat="1" ht="12.75" customHeight="1">
      <c r="B30" s="167"/>
      <c r="C30" s="83"/>
      <c r="D30" s="34"/>
      <c r="E30" s="163"/>
      <c r="F30" s="164"/>
      <c r="G30" s="41"/>
      <c r="H30" s="41"/>
    </row>
    <row r="31" spans="2:8" s="42" customFormat="1" ht="14.25" customHeight="1">
      <c r="B31" s="157"/>
      <c r="C31" s="78"/>
      <c r="D31" s="12"/>
      <c r="E31" s="4"/>
      <c r="F31" s="5"/>
      <c r="G31" s="41"/>
      <c r="H31" s="41"/>
    </row>
    <row r="32" spans="2:8" s="42" customFormat="1" ht="13.5" customHeight="1">
      <c r="B32" s="157"/>
      <c r="C32" s="78"/>
      <c r="D32" s="12"/>
      <c r="E32" s="4"/>
      <c r="F32" s="5"/>
      <c r="G32" s="41"/>
      <c r="H32" s="41"/>
    </row>
    <row r="33" spans="2:8" s="42" customFormat="1" ht="26.25" customHeight="1">
      <c r="B33" s="157"/>
      <c r="C33" s="78"/>
      <c r="D33" s="12"/>
      <c r="E33" s="4"/>
      <c r="F33" s="5"/>
      <c r="G33" s="41"/>
      <c r="H33" s="41"/>
    </row>
    <row r="34" spans="2:8" s="42" customFormat="1" ht="15.75" customHeight="1">
      <c r="B34" s="157"/>
      <c r="C34" s="14"/>
      <c r="D34" s="12"/>
      <c r="E34" s="4"/>
      <c r="F34" s="15"/>
      <c r="G34" s="41"/>
      <c r="H34" s="41"/>
    </row>
    <row r="35" spans="2:8" s="42" customFormat="1" ht="15.75" customHeight="1">
      <c r="B35" s="170"/>
      <c r="C35" s="581"/>
      <c r="D35" s="582"/>
      <c r="E35" s="582"/>
      <c r="F35" s="583"/>
      <c r="G35" s="41"/>
      <c r="H35" s="41"/>
    </row>
    <row r="36" spans="2:8" s="42" customFormat="1" ht="19.5" customHeight="1">
      <c r="B36" s="79"/>
      <c r="C36" s="83"/>
      <c r="D36" s="34"/>
      <c r="E36" s="147"/>
      <c r="F36" s="148"/>
      <c r="G36" s="41"/>
      <c r="H36" s="41"/>
    </row>
    <row r="37" spans="2:8" s="42" customFormat="1" ht="15" customHeight="1">
      <c r="B37" s="157"/>
      <c r="C37" s="78"/>
      <c r="D37" s="12"/>
      <c r="E37" s="4"/>
      <c r="F37" s="5"/>
      <c r="G37" s="41"/>
      <c r="H37" s="41"/>
    </row>
    <row r="38" spans="2:8" s="42" customFormat="1" ht="15.75" customHeight="1">
      <c r="B38" s="157"/>
      <c r="C38" s="78"/>
      <c r="D38" s="12"/>
      <c r="E38" s="4"/>
      <c r="F38" s="5"/>
      <c r="G38" s="41"/>
      <c r="H38" s="41"/>
    </row>
    <row r="39" spans="2:8" s="42" customFormat="1" ht="15" customHeight="1">
      <c r="B39" s="157"/>
      <c r="C39" s="78"/>
      <c r="D39" s="12"/>
      <c r="E39" s="4"/>
      <c r="F39" s="5"/>
      <c r="G39" s="41"/>
      <c r="H39" s="41"/>
    </row>
    <row r="40" spans="2:8" s="42" customFormat="1" ht="15.75" customHeight="1">
      <c r="B40" s="165"/>
      <c r="C40" s="78"/>
      <c r="D40" s="12"/>
      <c r="E40" s="13"/>
      <c r="F40" s="84"/>
      <c r="G40" s="41"/>
      <c r="H40" s="41"/>
    </row>
    <row r="41" spans="2:8" s="42" customFormat="1" ht="15" customHeight="1">
      <c r="B41" s="165"/>
      <c r="C41" s="78"/>
      <c r="D41" s="12"/>
      <c r="E41" s="13"/>
      <c r="F41" s="84"/>
      <c r="G41" s="41"/>
      <c r="H41" s="41"/>
    </row>
    <row r="42" spans="2:8" s="42" customFormat="1" ht="13.5" customHeight="1">
      <c r="B42" s="165"/>
      <c r="C42" s="78"/>
      <c r="D42" s="16"/>
      <c r="E42" s="13"/>
      <c r="F42" s="84"/>
      <c r="G42" s="41"/>
      <c r="H42" s="41"/>
    </row>
    <row r="43" spans="2:8" s="42" customFormat="1" ht="15.75" customHeight="1">
      <c r="B43" s="165"/>
      <c r="C43" s="78"/>
      <c r="D43" s="16"/>
      <c r="E43" s="13"/>
      <c r="F43" s="84"/>
      <c r="G43" s="41"/>
      <c r="H43" s="41"/>
    </row>
    <row r="44" spans="2:8" s="42" customFormat="1" ht="15.75" customHeight="1">
      <c r="B44" s="165"/>
      <c r="C44" s="78"/>
      <c r="D44" s="16"/>
      <c r="E44" s="13"/>
      <c r="F44" s="84"/>
      <c r="G44" s="41"/>
      <c r="H44" s="41"/>
    </row>
    <row r="45" spans="2:8" s="42" customFormat="1" ht="15.75" customHeight="1">
      <c r="B45" s="165"/>
      <c r="C45" s="78"/>
      <c r="D45" s="16"/>
      <c r="E45" s="13"/>
      <c r="F45" s="84"/>
      <c r="G45" s="41"/>
      <c r="H45" s="41"/>
    </row>
    <row r="46" spans="2:8" s="42" customFormat="1" ht="15" customHeight="1">
      <c r="B46" s="165"/>
      <c r="C46" s="78"/>
      <c r="D46" s="16"/>
      <c r="E46" s="13"/>
      <c r="F46" s="84"/>
      <c r="G46" s="41"/>
      <c r="H46" s="41"/>
    </row>
    <row r="47" spans="2:8" s="42" customFormat="1" ht="15" customHeight="1">
      <c r="B47" s="165"/>
      <c r="C47" s="78"/>
      <c r="D47" s="16"/>
      <c r="E47" s="13"/>
      <c r="F47" s="84"/>
      <c r="G47" s="41"/>
      <c r="H47" s="41"/>
    </row>
    <row r="48" spans="2:8" s="42" customFormat="1" ht="14.25" customHeight="1">
      <c r="B48" s="165"/>
      <c r="C48" s="78"/>
      <c r="D48" s="16"/>
      <c r="E48" s="13"/>
      <c r="F48" s="84"/>
      <c r="G48" s="41"/>
      <c r="H48" s="41"/>
    </row>
    <row r="49" spans="2:8" s="42" customFormat="1" ht="14.25" customHeight="1">
      <c r="B49" s="165"/>
      <c r="C49" s="78"/>
      <c r="D49" s="16"/>
      <c r="E49" s="13"/>
      <c r="F49" s="84"/>
      <c r="G49" s="41"/>
      <c r="H49" s="41"/>
    </row>
    <row r="50" spans="2:8" s="42" customFormat="1" ht="15.75" customHeight="1">
      <c r="B50" s="165"/>
      <c r="C50" s="78"/>
      <c r="D50" s="16"/>
      <c r="E50" s="13"/>
      <c r="F50" s="84"/>
      <c r="G50" s="41"/>
      <c r="H50" s="41"/>
    </row>
    <row r="51" spans="2:8" s="42" customFormat="1" ht="14.25" customHeight="1">
      <c r="B51" s="165"/>
      <c r="C51" s="78"/>
      <c r="D51" s="16"/>
      <c r="E51" s="13"/>
      <c r="F51" s="84"/>
      <c r="G51" s="41"/>
      <c r="H51" s="41"/>
    </row>
    <row r="52" spans="2:8" s="42" customFormat="1" ht="15" customHeight="1">
      <c r="B52" s="165"/>
      <c r="C52" s="78"/>
      <c r="D52" s="16"/>
      <c r="E52" s="13"/>
      <c r="F52" s="84"/>
      <c r="G52" s="41"/>
      <c r="H52" s="41"/>
    </row>
    <row r="53" spans="2:8" s="42" customFormat="1" ht="15.75" customHeight="1">
      <c r="B53" s="165"/>
      <c r="C53" s="78"/>
      <c r="D53" s="16"/>
      <c r="E53" s="13"/>
      <c r="F53" s="84"/>
      <c r="G53" s="41"/>
      <c r="H53" s="41"/>
    </row>
    <row r="54" spans="2:8" s="42" customFormat="1" ht="15" customHeight="1">
      <c r="B54" s="165"/>
      <c r="C54" s="78"/>
      <c r="D54" s="16"/>
      <c r="E54" s="13"/>
      <c r="F54" s="84"/>
      <c r="G54" s="41"/>
      <c r="H54" s="41"/>
    </row>
    <row r="55" spans="2:8" s="42" customFormat="1" ht="14.25" customHeight="1">
      <c r="B55" s="165"/>
      <c r="C55" s="78"/>
      <c r="D55" s="16"/>
      <c r="E55" s="13"/>
      <c r="F55" s="84"/>
      <c r="G55" s="41"/>
      <c r="H55" s="41"/>
    </row>
    <row r="56" spans="2:8" s="42" customFormat="1" ht="15" customHeight="1">
      <c r="B56" s="165"/>
      <c r="C56" s="78"/>
      <c r="D56" s="16"/>
      <c r="E56" s="13"/>
      <c r="F56" s="84"/>
      <c r="G56" s="41"/>
      <c r="H56" s="41"/>
    </row>
    <row r="57" spans="2:8" s="42" customFormat="1" ht="14.25" customHeight="1">
      <c r="B57" s="165"/>
      <c r="C57" s="78"/>
      <c r="D57" s="16"/>
      <c r="E57" s="13"/>
      <c r="F57" s="84"/>
      <c r="G57" s="41"/>
      <c r="H57" s="41"/>
    </row>
    <row r="58" spans="2:8" s="42" customFormat="1" ht="15.75" customHeight="1">
      <c r="B58" s="165"/>
      <c r="C58" s="78"/>
      <c r="D58" s="16"/>
      <c r="E58" s="13"/>
      <c r="F58" s="84"/>
      <c r="G58" s="41"/>
      <c r="H58" s="41"/>
    </row>
    <row r="59" spans="2:8" s="42" customFormat="1" ht="15" customHeight="1">
      <c r="B59" s="165"/>
      <c r="C59" s="78"/>
      <c r="D59" s="16"/>
      <c r="E59" s="13"/>
      <c r="F59" s="84"/>
      <c r="G59" s="41"/>
      <c r="H59" s="41"/>
    </row>
    <row r="60" spans="2:8" s="42" customFormat="1" ht="15.75" customHeight="1">
      <c r="B60" s="165"/>
      <c r="C60" s="78"/>
      <c r="D60" s="16"/>
      <c r="E60" s="13"/>
      <c r="F60" s="84"/>
      <c r="G60" s="41"/>
      <c r="H60" s="41"/>
    </row>
    <row r="61" spans="2:8" s="42" customFormat="1" ht="15" customHeight="1">
      <c r="B61" s="165"/>
      <c r="C61" s="78"/>
      <c r="D61" s="16"/>
      <c r="E61" s="13"/>
      <c r="F61" s="84"/>
      <c r="G61" s="41"/>
      <c r="H61" s="41"/>
    </row>
    <row r="62" spans="2:8" s="42" customFormat="1" ht="14.25" customHeight="1">
      <c r="B62" s="165"/>
      <c r="C62" s="78"/>
      <c r="D62" s="16"/>
      <c r="E62" s="13"/>
      <c r="F62" s="84"/>
      <c r="G62" s="41"/>
      <c r="H62" s="41"/>
    </row>
    <row r="63" spans="2:8" s="42" customFormat="1" ht="14.25" customHeight="1">
      <c r="B63" s="165"/>
      <c r="C63" s="78"/>
      <c r="D63" s="16"/>
      <c r="E63" s="13"/>
      <c r="F63" s="84"/>
      <c r="G63" s="41"/>
      <c r="H63" s="41"/>
    </row>
    <row r="64" spans="2:8" s="42" customFormat="1" ht="16.5" customHeight="1">
      <c r="B64" s="165"/>
      <c r="C64" s="78"/>
      <c r="D64" s="16"/>
      <c r="E64" s="13"/>
      <c r="F64" s="84"/>
      <c r="G64" s="41"/>
      <c r="H64" s="41"/>
    </row>
    <row r="65" spans="2:8" s="42" customFormat="1" ht="17.25" customHeight="1">
      <c r="B65" s="165"/>
      <c r="C65" s="78"/>
      <c r="D65" s="16"/>
      <c r="E65" s="13"/>
      <c r="F65" s="84"/>
      <c r="G65" s="41"/>
      <c r="H65" s="41"/>
    </row>
    <row r="66" spans="2:8" s="42" customFormat="1" ht="16.5" customHeight="1">
      <c r="B66" s="165"/>
      <c r="C66" s="78"/>
      <c r="D66" s="16"/>
      <c r="E66" s="13"/>
      <c r="F66" s="84"/>
      <c r="G66" s="41"/>
      <c r="H66" s="41"/>
    </row>
    <row r="67" spans="2:8" s="42" customFormat="1" ht="16.5" customHeight="1">
      <c r="B67" s="165"/>
      <c r="C67" s="78"/>
      <c r="D67" s="16"/>
      <c r="E67" s="13"/>
      <c r="F67" s="84"/>
      <c r="G67" s="41"/>
      <c r="H67" s="41"/>
    </row>
    <row r="68" spans="2:8" s="42" customFormat="1" ht="18" customHeight="1">
      <c r="B68" s="165"/>
      <c r="C68" s="78"/>
      <c r="D68" s="16"/>
      <c r="E68" s="13"/>
      <c r="F68" s="84"/>
      <c r="G68" s="41"/>
      <c r="H68" s="41"/>
    </row>
    <row r="69" spans="2:8" s="42" customFormat="1" ht="16.5" customHeight="1">
      <c r="B69" s="165"/>
      <c r="C69" s="78"/>
      <c r="D69" s="16"/>
      <c r="E69" s="13"/>
      <c r="F69" s="84"/>
      <c r="G69" s="41"/>
      <c r="H69" s="41"/>
    </row>
    <row r="70" spans="2:8" s="42" customFormat="1" ht="17.25" customHeight="1">
      <c r="B70" s="165"/>
      <c r="C70" s="78"/>
      <c r="D70" s="16"/>
      <c r="E70" s="13"/>
      <c r="F70" s="84"/>
      <c r="G70" s="41"/>
      <c r="H70" s="41"/>
    </row>
    <row r="71" spans="2:8" s="42" customFormat="1" ht="15.75" customHeight="1">
      <c r="B71" s="165"/>
      <c r="C71" s="78"/>
      <c r="D71" s="16"/>
      <c r="E71" s="13"/>
      <c r="F71" s="84"/>
      <c r="G71" s="41"/>
      <c r="H71" s="41"/>
    </row>
    <row r="72" spans="2:8" s="42" customFormat="1" ht="16.5" customHeight="1">
      <c r="B72" s="165"/>
      <c r="C72" s="78"/>
      <c r="D72" s="16"/>
      <c r="E72" s="13"/>
      <c r="F72" s="84"/>
      <c r="G72" s="41"/>
      <c r="H72" s="41"/>
    </row>
    <row r="73" spans="2:8" s="42" customFormat="1" ht="17.25" customHeight="1">
      <c r="B73" s="165"/>
      <c r="C73" s="78"/>
      <c r="D73" s="16"/>
      <c r="E73" s="13"/>
      <c r="F73" s="84"/>
      <c r="G73" s="41"/>
      <c r="H73" s="41"/>
    </row>
    <row r="74" spans="2:8" s="42" customFormat="1" ht="17.25" customHeight="1">
      <c r="B74" s="165"/>
      <c r="C74" s="78"/>
      <c r="D74" s="16"/>
      <c r="E74" s="13"/>
      <c r="F74" s="84"/>
      <c r="G74" s="41"/>
      <c r="H74" s="41"/>
    </row>
    <row r="75" spans="2:8" s="42" customFormat="1" ht="16.5" customHeight="1">
      <c r="B75" s="165"/>
      <c r="C75" s="78"/>
      <c r="D75" s="16"/>
      <c r="E75" s="13"/>
      <c r="F75" s="84"/>
      <c r="G75" s="41"/>
      <c r="H75" s="41"/>
    </row>
    <row r="76" spans="2:8" s="42" customFormat="1" ht="15.75" customHeight="1">
      <c r="B76" s="165"/>
      <c r="C76" s="78"/>
      <c r="D76" s="16"/>
      <c r="E76" s="13"/>
      <c r="F76" s="84"/>
      <c r="G76" s="41"/>
      <c r="H76" s="41"/>
    </row>
    <row r="77" spans="2:8" s="42" customFormat="1" ht="16.5" customHeight="1">
      <c r="B77" s="165"/>
      <c r="C77" s="78"/>
      <c r="D77" s="16"/>
      <c r="E77" s="13"/>
      <c r="F77" s="84"/>
      <c r="G77" s="41"/>
      <c r="H77" s="41"/>
    </row>
    <row r="78" spans="2:8" s="42" customFormat="1" ht="15.75" customHeight="1">
      <c r="B78" s="165"/>
      <c r="C78" s="78"/>
      <c r="D78" s="16"/>
      <c r="E78" s="13"/>
      <c r="F78" s="84"/>
      <c r="G78" s="41"/>
      <c r="H78" s="41"/>
    </row>
    <row r="79" spans="2:8" s="42" customFormat="1" ht="16.5" customHeight="1">
      <c r="B79" s="165"/>
      <c r="C79" s="78"/>
      <c r="D79" s="16"/>
      <c r="E79" s="13"/>
      <c r="F79" s="84"/>
      <c r="G79" s="41"/>
      <c r="H79" s="41"/>
    </row>
    <row r="80" spans="2:8" s="42" customFormat="1" ht="16.5" customHeight="1">
      <c r="B80" s="165"/>
      <c r="C80" s="78"/>
      <c r="D80" s="16"/>
      <c r="E80" s="13"/>
      <c r="F80" s="84"/>
      <c r="G80" s="41"/>
      <c r="H80" s="41"/>
    </row>
    <row r="81" spans="2:8" s="42" customFormat="1" ht="15.75" customHeight="1">
      <c r="B81" s="165"/>
      <c r="C81" s="78"/>
      <c r="D81" s="16"/>
      <c r="E81" s="13"/>
      <c r="F81" s="84"/>
      <c r="G81" s="41"/>
      <c r="H81" s="41"/>
    </row>
    <row r="82" spans="2:8" s="42" customFormat="1" ht="16.5" customHeight="1">
      <c r="B82" s="165"/>
      <c r="C82" s="78"/>
      <c r="D82" s="16"/>
      <c r="E82" s="13"/>
      <c r="F82" s="84"/>
      <c r="G82" s="41"/>
      <c r="H82" s="41"/>
    </row>
    <row r="83" spans="2:8" s="42" customFormat="1" ht="15" customHeight="1">
      <c r="B83" s="165"/>
      <c r="C83" s="17"/>
      <c r="D83" s="16"/>
      <c r="E83" s="13"/>
      <c r="F83" s="84"/>
      <c r="G83" s="41"/>
      <c r="H83" s="41"/>
    </row>
    <row r="84" spans="2:8" s="42" customFormat="1" ht="14.25" customHeight="1">
      <c r="B84" s="165"/>
      <c r="C84" s="85"/>
      <c r="D84" s="86"/>
      <c r="E84" s="87"/>
      <c r="F84" s="88"/>
      <c r="G84" s="41"/>
      <c r="H84" s="41"/>
    </row>
    <row r="85" spans="2:8" s="42" customFormat="1" ht="15.75" customHeight="1">
      <c r="B85" s="166"/>
      <c r="C85" s="78"/>
      <c r="D85" s="16"/>
      <c r="E85" s="13"/>
      <c r="F85" s="84"/>
      <c r="G85" s="41"/>
      <c r="H85" s="41"/>
    </row>
    <row r="86" spans="2:8" s="42" customFormat="1" ht="15.75" customHeight="1">
      <c r="B86" s="165"/>
      <c r="C86" s="14"/>
      <c r="D86" s="16"/>
      <c r="E86" s="13"/>
      <c r="F86" s="19"/>
      <c r="G86" s="41"/>
      <c r="H86" s="41"/>
    </row>
    <row r="87" spans="2:8" s="42" customFormat="1" ht="15.75" customHeight="1">
      <c r="B87" s="165"/>
      <c r="C87" s="14"/>
      <c r="D87" s="16"/>
      <c r="E87" s="13"/>
      <c r="F87" s="19"/>
      <c r="G87" s="41"/>
      <c r="H87" s="41"/>
    </row>
    <row r="88" spans="2:8" s="42" customFormat="1" ht="15.75" customHeight="1">
      <c r="B88" s="165"/>
      <c r="C88" s="14"/>
      <c r="D88" s="16"/>
      <c r="E88" s="13"/>
      <c r="F88" s="19"/>
      <c r="G88" s="41"/>
      <c r="H88" s="41"/>
    </row>
    <row r="89" spans="2:8" s="42" customFormat="1" ht="15.75" customHeight="1">
      <c r="B89" s="165"/>
      <c r="C89" s="14"/>
      <c r="D89" s="16"/>
      <c r="E89" s="13"/>
      <c r="F89" s="19"/>
      <c r="G89" s="41"/>
      <c r="H89" s="41"/>
    </row>
    <row r="90" spans="2:8" s="42" customFormat="1" ht="15.75" customHeight="1">
      <c r="B90" s="165"/>
      <c r="C90" s="14"/>
      <c r="D90" s="16"/>
      <c r="E90" s="13"/>
      <c r="F90" s="19"/>
      <c r="G90" s="41"/>
      <c r="H90" s="41"/>
    </row>
    <row r="91" spans="2:8" s="42" customFormat="1" ht="15.75" customHeight="1">
      <c r="B91" s="165"/>
      <c r="C91" s="14"/>
      <c r="D91" s="16"/>
      <c r="E91" s="13"/>
      <c r="F91" s="19"/>
      <c r="G91" s="41"/>
      <c r="H91" s="41"/>
    </row>
    <row r="92" spans="2:8" s="42" customFormat="1" ht="15.75" customHeight="1">
      <c r="B92" s="165"/>
      <c r="C92" s="14"/>
      <c r="D92" s="16"/>
      <c r="E92" s="13"/>
      <c r="F92" s="19"/>
      <c r="G92" s="41"/>
      <c r="H92" s="41"/>
    </row>
    <row r="93" spans="2:8" ht="9.75" customHeight="1">
      <c r="B93" s="35"/>
      <c r="C93" s="14"/>
      <c r="D93" s="16"/>
      <c r="E93" s="13"/>
      <c r="F93" s="19"/>
      <c r="G93" s="1"/>
      <c r="H93" s="1"/>
    </row>
    <row r="94" spans="2:8" ht="18" customHeight="1">
      <c r="B94" s="170"/>
      <c r="C94" s="581"/>
      <c r="D94" s="582"/>
      <c r="E94" s="582"/>
      <c r="F94" s="583"/>
      <c r="G94" s="1"/>
      <c r="H94" s="1"/>
    </row>
    <row r="95" spans="2:8" ht="14.25" customHeight="1" thickBot="1">
      <c r="B95" s="20"/>
      <c r="C95" s="32"/>
      <c r="D95" s="34"/>
      <c r="E95" s="89"/>
      <c r="F95" s="90"/>
      <c r="G95" s="1"/>
      <c r="H95" s="1"/>
    </row>
    <row r="96" spans="2:8" ht="15.75" customHeight="1" thickTop="1">
      <c r="B96" s="165"/>
      <c r="C96" s="17"/>
      <c r="D96" s="12"/>
      <c r="E96" s="36"/>
      <c r="F96" s="37"/>
      <c r="G96" s="1"/>
      <c r="H96" s="1"/>
    </row>
    <row r="97" spans="2:8" ht="12.75" customHeight="1">
      <c r="B97" s="18"/>
      <c r="C97" s="17"/>
      <c r="D97" s="12"/>
      <c r="E97" s="4"/>
      <c r="F97" s="15"/>
      <c r="G97" s="1"/>
      <c r="H97" s="1"/>
    </row>
    <row r="98" spans="2:8" ht="15.75" customHeight="1">
      <c r="B98" s="170"/>
      <c r="C98" s="581"/>
      <c r="D98" s="582"/>
      <c r="E98" s="582"/>
      <c r="F98" s="583"/>
      <c r="G98" s="1"/>
      <c r="H98" s="1"/>
    </row>
    <row r="99" spans="2:8" ht="15.75" customHeight="1">
      <c r="B99" s="20"/>
      <c r="C99" s="32"/>
      <c r="D99" s="33"/>
      <c r="E99" s="147"/>
      <c r="F99" s="148"/>
      <c r="G99" s="1"/>
      <c r="H99" s="1"/>
    </row>
    <row r="100" spans="2:8" s="73" customFormat="1" ht="15.75" customHeight="1">
      <c r="B100" s="165"/>
      <c r="C100" s="17"/>
      <c r="D100" s="16"/>
      <c r="E100" s="13"/>
      <c r="F100" s="84"/>
      <c r="G100" s="72"/>
      <c r="H100" s="72"/>
    </row>
    <row r="101" spans="2:8" s="73" customFormat="1" ht="15.75" customHeight="1">
      <c r="B101" s="165"/>
      <c r="C101" s="17"/>
      <c r="D101" s="16"/>
      <c r="E101" s="13"/>
      <c r="F101" s="84"/>
      <c r="G101" s="72"/>
      <c r="H101" s="72"/>
    </row>
    <row r="102" spans="2:8" s="73" customFormat="1" ht="12.75">
      <c r="B102" s="165"/>
      <c r="C102" s="91"/>
      <c r="D102" s="16"/>
      <c r="E102" s="13"/>
      <c r="F102" s="84"/>
      <c r="G102" s="72"/>
      <c r="H102" s="72"/>
    </row>
    <row r="103" spans="2:8" s="73" customFormat="1" ht="12.75">
      <c r="B103" s="18"/>
      <c r="C103" s="91"/>
      <c r="D103" s="16"/>
      <c r="E103" s="13"/>
      <c r="F103" s="19"/>
      <c r="G103" s="72"/>
      <c r="H103" s="72"/>
    </row>
    <row r="104" spans="2:8" s="73" customFormat="1" ht="15.75" customHeight="1">
      <c r="B104" s="115"/>
      <c r="C104" s="584"/>
      <c r="D104" s="582"/>
      <c r="E104" s="582"/>
      <c r="F104" s="583"/>
      <c r="G104" s="72"/>
      <c r="H104" s="72"/>
    </row>
    <row r="105" spans="2:8" s="73" customFormat="1" ht="18" customHeight="1">
      <c r="B105" s="79"/>
      <c r="C105" s="92"/>
      <c r="D105" s="34"/>
      <c r="E105" s="147"/>
      <c r="F105" s="148"/>
      <c r="G105" s="72"/>
      <c r="H105" s="72"/>
    </row>
    <row r="106" spans="2:8" s="42" customFormat="1" ht="12.75">
      <c r="B106" s="157"/>
      <c r="C106" s="65"/>
      <c r="D106" s="12"/>
      <c r="E106" s="4"/>
      <c r="F106" s="5"/>
      <c r="G106" s="41"/>
      <c r="H106" s="41"/>
    </row>
    <row r="107" spans="2:8" s="42" customFormat="1" ht="12.75">
      <c r="B107" s="157"/>
      <c r="C107" s="65"/>
      <c r="D107" s="12"/>
      <c r="E107" s="4"/>
      <c r="F107" s="5"/>
      <c r="G107" s="41"/>
      <c r="H107" s="41"/>
    </row>
    <row r="108" spans="2:8" s="42" customFormat="1" ht="12.75">
      <c r="B108" s="157"/>
      <c r="C108" s="91"/>
      <c r="D108" s="12"/>
      <c r="E108" s="4"/>
      <c r="F108" s="5"/>
      <c r="G108" s="41"/>
      <c r="H108" s="41"/>
    </row>
    <row r="109" spans="2:8" s="42" customFormat="1" ht="12.75">
      <c r="B109" s="157"/>
      <c r="C109" s="91"/>
      <c r="D109" s="16"/>
      <c r="E109" s="13"/>
      <c r="F109" s="84"/>
      <c r="G109" s="41"/>
      <c r="H109" s="41"/>
    </row>
    <row r="110" spans="2:8" s="42" customFormat="1" ht="12.75">
      <c r="B110" s="157"/>
      <c r="C110" s="91"/>
      <c r="D110" s="16"/>
      <c r="E110" s="13"/>
      <c r="F110" s="84"/>
      <c r="G110" s="41"/>
      <c r="H110" s="41"/>
    </row>
    <row r="111" spans="2:8" s="42" customFormat="1" ht="12.75">
      <c r="B111" s="157"/>
      <c r="C111" s="91"/>
      <c r="D111" s="16"/>
      <c r="E111" s="13"/>
      <c r="F111" s="84"/>
      <c r="G111" s="41"/>
      <c r="H111" s="41"/>
    </row>
    <row r="112" spans="2:8" s="42" customFormat="1" ht="12.75">
      <c r="B112" s="157"/>
      <c r="C112" s="91"/>
      <c r="D112" s="173"/>
      <c r="E112" s="13"/>
      <c r="F112" s="84"/>
      <c r="G112" s="41"/>
      <c r="H112" s="41"/>
    </row>
    <row r="113" spans="2:8" ht="13.5" thickBot="1">
      <c r="B113" s="21"/>
      <c r="C113" s="22"/>
      <c r="D113" s="23"/>
      <c r="E113" s="24"/>
      <c r="F113" s="25"/>
      <c r="G113" s="1"/>
      <c r="H113" s="1"/>
    </row>
    <row r="114" spans="2:8" ht="21" customHeight="1" thickBot="1">
      <c r="B114" s="585"/>
      <c r="C114" s="586"/>
      <c r="D114" s="587"/>
      <c r="E114" s="116"/>
      <c r="F114" s="117"/>
      <c r="G114" s="1"/>
      <c r="H114" s="1"/>
    </row>
    <row r="154" ht="12.75">
      <c r="B154" s="3" t="s">
        <v>39</v>
      </c>
    </row>
  </sheetData>
  <sheetProtection/>
  <mergeCells count="12">
    <mergeCell ref="C20:F20"/>
    <mergeCell ref="C26:F26"/>
    <mergeCell ref="C98:F98"/>
    <mergeCell ref="C104:F104"/>
    <mergeCell ref="C94:F94"/>
    <mergeCell ref="B114:D114"/>
    <mergeCell ref="B2:G2"/>
    <mergeCell ref="B1:G1"/>
    <mergeCell ref="C29:F29"/>
    <mergeCell ref="C35:F35"/>
    <mergeCell ref="C6:F6"/>
    <mergeCell ref="C15:F15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F68"/>
  <sheetViews>
    <sheetView zoomScalePageLayoutView="0" workbookViewId="0" topLeftCell="A34">
      <selection activeCell="J58" sqref="J58"/>
    </sheetView>
  </sheetViews>
  <sheetFormatPr defaultColWidth="9.140625" defaultRowHeight="12.75"/>
  <cols>
    <col min="1" max="1" width="2.7109375" style="0" customWidth="1"/>
    <col min="3" max="3" width="39.140625" style="0" customWidth="1"/>
    <col min="4" max="4" width="37.8515625" style="0" customWidth="1"/>
    <col min="5" max="5" width="37.140625" style="0" customWidth="1"/>
  </cols>
  <sheetData>
    <row r="2" spans="2:6" ht="17.25" customHeight="1">
      <c r="B2" s="293"/>
      <c r="E2" s="184" t="s">
        <v>115</v>
      </c>
      <c r="F2" s="184"/>
    </row>
    <row r="3" spans="2:6" ht="28.5" customHeight="1">
      <c r="B3" s="598" t="s">
        <v>308</v>
      </c>
      <c r="C3" s="598"/>
      <c r="D3" s="598"/>
      <c r="E3" s="598"/>
      <c r="F3" s="184"/>
    </row>
    <row r="4" spans="2:6" ht="13.5" thickBot="1">
      <c r="B4" s="39"/>
      <c r="C4" s="39"/>
      <c r="D4" s="54"/>
      <c r="E4" s="54"/>
      <c r="F4" s="39"/>
    </row>
    <row r="5" spans="2:6" ht="12.75">
      <c r="B5" s="599" t="s">
        <v>0</v>
      </c>
      <c r="C5" s="601" t="s">
        <v>116</v>
      </c>
      <c r="D5" s="603" t="s">
        <v>303</v>
      </c>
      <c r="E5" s="604"/>
      <c r="F5" s="40"/>
    </row>
    <row r="6" spans="2:6" ht="25.5">
      <c r="B6" s="600"/>
      <c r="C6" s="602"/>
      <c r="D6" s="514" t="s">
        <v>117</v>
      </c>
      <c r="E6" s="551" t="s">
        <v>118</v>
      </c>
      <c r="F6" s="39"/>
    </row>
    <row r="7" spans="2:6" ht="12.75">
      <c r="B7" s="125" t="s">
        <v>119</v>
      </c>
      <c r="C7" s="127" t="s">
        <v>120</v>
      </c>
      <c r="D7" s="471">
        <v>222151</v>
      </c>
      <c r="E7" s="480">
        <v>2013289.06</v>
      </c>
      <c r="F7" s="39"/>
    </row>
    <row r="8" spans="2:6" ht="12.75">
      <c r="B8" s="125" t="s">
        <v>121</v>
      </c>
      <c r="C8" s="127" t="s">
        <v>122</v>
      </c>
      <c r="D8" s="471">
        <v>13786</v>
      </c>
      <c r="E8" s="480">
        <v>156014</v>
      </c>
      <c r="F8" s="39"/>
    </row>
    <row r="9" spans="2:6" ht="12.75">
      <c r="B9" s="125" t="s">
        <v>123</v>
      </c>
      <c r="C9" s="127" t="s">
        <v>124</v>
      </c>
      <c r="D9" s="471">
        <v>102607</v>
      </c>
      <c r="E9" s="480">
        <v>1185424.28</v>
      </c>
      <c r="F9" s="39"/>
    </row>
    <row r="10" spans="2:6" ht="12.75">
      <c r="B10" s="125" t="s">
        <v>55</v>
      </c>
      <c r="C10" s="127" t="s">
        <v>125</v>
      </c>
      <c r="D10" s="471">
        <v>77278</v>
      </c>
      <c r="E10" s="480">
        <v>935014.04</v>
      </c>
      <c r="F10" s="39"/>
    </row>
    <row r="11" spans="2:6" ht="12.75">
      <c r="B11" s="125" t="s">
        <v>57</v>
      </c>
      <c r="C11" s="127" t="s">
        <v>290</v>
      </c>
      <c r="D11" s="471">
        <v>70</v>
      </c>
      <c r="E11" s="480">
        <v>3150</v>
      </c>
      <c r="F11" s="39"/>
    </row>
    <row r="12" spans="2:6" ht="12.75">
      <c r="B12" s="125" t="s">
        <v>291</v>
      </c>
      <c r="C12" s="127" t="s">
        <v>128</v>
      </c>
      <c r="D12" s="471">
        <v>80581</v>
      </c>
      <c r="E12" s="480">
        <v>836032.71</v>
      </c>
      <c r="F12" s="39"/>
    </row>
    <row r="13" spans="2:6" ht="12.75">
      <c r="B13" s="125" t="s">
        <v>292</v>
      </c>
      <c r="C13" s="127" t="s">
        <v>144</v>
      </c>
      <c r="D13" s="471">
        <v>81216</v>
      </c>
      <c r="E13" s="480">
        <v>685946.99</v>
      </c>
      <c r="F13" s="39"/>
    </row>
    <row r="14" spans="2:6" ht="12.75">
      <c r="B14" s="125" t="s">
        <v>33</v>
      </c>
      <c r="C14" s="127" t="s">
        <v>126</v>
      </c>
      <c r="D14" s="471">
        <v>112344</v>
      </c>
      <c r="E14" s="480">
        <v>302478.57</v>
      </c>
      <c r="F14" s="39"/>
    </row>
    <row r="15" spans="2:6" ht="12.75" hidden="1">
      <c r="B15" s="125" t="s">
        <v>127</v>
      </c>
      <c r="C15" s="127" t="s">
        <v>128</v>
      </c>
      <c r="D15" s="471">
        <v>0</v>
      </c>
      <c r="E15" s="480">
        <v>0</v>
      </c>
      <c r="F15" s="39"/>
    </row>
    <row r="16" spans="2:6" ht="12.75">
      <c r="B16" s="125" t="s">
        <v>129</v>
      </c>
      <c r="C16" s="127" t="s">
        <v>130</v>
      </c>
      <c r="D16" s="471">
        <v>65849</v>
      </c>
      <c r="E16" s="481">
        <v>1073370.75</v>
      </c>
      <c r="F16" s="39"/>
    </row>
    <row r="17" spans="2:6" ht="12.75">
      <c r="B17" s="125" t="s">
        <v>131</v>
      </c>
      <c r="C17" s="127" t="s">
        <v>132</v>
      </c>
      <c r="D17" s="471">
        <v>27261</v>
      </c>
      <c r="E17" s="480">
        <v>204480</v>
      </c>
      <c r="F17" s="39"/>
    </row>
    <row r="18" spans="2:6" ht="12.75">
      <c r="B18" s="125" t="s">
        <v>133</v>
      </c>
      <c r="C18" s="127" t="s">
        <v>134</v>
      </c>
      <c r="D18" s="471">
        <v>110785</v>
      </c>
      <c r="E18" s="480">
        <v>2058573.59</v>
      </c>
      <c r="F18" s="39"/>
    </row>
    <row r="19" spans="2:6" ht="12.75">
      <c r="B19" s="125" t="s">
        <v>135</v>
      </c>
      <c r="C19" s="127" t="s">
        <v>136</v>
      </c>
      <c r="D19" s="471">
        <v>83372</v>
      </c>
      <c r="E19" s="480">
        <v>742753.44</v>
      </c>
      <c r="F19" s="39"/>
    </row>
    <row r="20" spans="2:6" ht="12.75">
      <c r="B20" s="125" t="s">
        <v>137</v>
      </c>
      <c r="C20" s="127" t="s">
        <v>138</v>
      </c>
      <c r="D20" s="471">
        <v>111697</v>
      </c>
      <c r="E20" s="480">
        <v>1005247</v>
      </c>
      <c r="F20" s="39"/>
    </row>
    <row r="21" spans="2:6" ht="12.75" hidden="1">
      <c r="B21" s="125" t="s">
        <v>139</v>
      </c>
      <c r="C21" s="127" t="s">
        <v>140</v>
      </c>
      <c r="D21" s="471">
        <v>0</v>
      </c>
      <c r="E21" s="480">
        <v>0</v>
      </c>
      <c r="F21" s="39"/>
    </row>
    <row r="22" spans="2:6" ht="12.75">
      <c r="B22" s="125" t="s">
        <v>293</v>
      </c>
      <c r="C22" s="127" t="s">
        <v>294</v>
      </c>
      <c r="D22" s="471">
        <v>241588</v>
      </c>
      <c r="E22" s="480">
        <v>2414685.32</v>
      </c>
      <c r="F22" s="39"/>
    </row>
    <row r="23" spans="2:6" ht="12.75">
      <c r="B23" s="125" t="s">
        <v>295</v>
      </c>
      <c r="C23" s="127" t="s">
        <v>296</v>
      </c>
      <c r="D23" s="471">
        <v>8943</v>
      </c>
      <c r="E23" s="480">
        <v>45448</v>
      </c>
      <c r="F23" s="40"/>
    </row>
    <row r="24" spans="2:6" ht="14.25" customHeight="1">
      <c r="B24" s="125" t="s">
        <v>297</v>
      </c>
      <c r="C24" s="127" t="s">
        <v>298</v>
      </c>
      <c r="D24" s="471">
        <v>3773</v>
      </c>
      <c r="E24" s="480">
        <v>33015</v>
      </c>
      <c r="F24" s="39"/>
    </row>
    <row r="25" spans="2:6" ht="12.75" hidden="1">
      <c r="B25" s="125" t="s">
        <v>141</v>
      </c>
      <c r="C25" s="127" t="s">
        <v>142</v>
      </c>
      <c r="D25" s="471">
        <v>0</v>
      </c>
      <c r="E25" s="480">
        <v>0</v>
      </c>
      <c r="F25" s="39"/>
    </row>
    <row r="26" spans="2:6" ht="14.25" customHeight="1" hidden="1">
      <c r="B26" s="125" t="s">
        <v>143</v>
      </c>
      <c r="C26" s="127" t="s">
        <v>144</v>
      </c>
      <c r="D26" s="471">
        <v>0</v>
      </c>
      <c r="E26" s="480">
        <v>0</v>
      </c>
      <c r="F26" s="39"/>
    </row>
    <row r="27" spans="2:5" ht="12.75">
      <c r="B27" s="126" t="s">
        <v>299</v>
      </c>
      <c r="C27" s="128" t="s">
        <v>300</v>
      </c>
      <c r="D27" s="479">
        <v>148</v>
      </c>
      <c r="E27" s="482">
        <v>622</v>
      </c>
    </row>
    <row r="28" spans="2:5" ht="12.75">
      <c r="B28" s="126" t="s">
        <v>301</v>
      </c>
      <c r="C28" s="128" t="s">
        <v>302</v>
      </c>
      <c r="D28" s="479">
        <v>58658</v>
      </c>
      <c r="E28" s="482">
        <v>226464</v>
      </c>
    </row>
    <row r="29" spans="2:5" ht="13.5" thickBot="1">
      <c r="B29" s="126" t="s">
        <v>145</v>
      </c>
      <c r="C29" s="128" t="s">
        <v>146</v>
      </c>
      <c r="D29" s="479">
        <v>450</v>
      </c>
      <c r="E29" s="482">
        <v>1800</v>
      </c>
    </row>
    <row r="30" spans="2:5" ht="13.5" thickBot="1">
      <c r="B30" s="552"/>
      <c r="C30" s="553" t="s">
        <v>309</v>
      </c>
      <c r="D30" s="554">
        <f>SUM(D7:D29)</f>
        <v>1402557</v>
      </c>
      <c r="E30" s="555">
        <f>SUM(E7:E29)</f>
        <v>13923808.75</v>
      </c>
    </row>
    <row r="31" spans="2:5" ht="26.25" thickBot="1">
      <c r="B31" s="558"/>
      <c r="C31" s="556" t="s">
        <v>148</v>
      </c>
      <c r="D31" s="557">
        <v>68562</v>
      </c>
      <c r="E31" s="555">
        <v>733958</v>
      </c>
    </row>
    <row r="32" spans="2:5" ht="12.75">
      <c r="B32" s="58"/>
      <c r="C32" s="59"/>
      <c r="D32" s="60"/>
      <c r="E32" s="58"/>
    </row>
    <row r="33" spans="2:5" ht="13.5" thickBot="1">
      <c r="B33" s="39"/>
      <c r="C33" s="45"/>
      <c r="D33" s="54"/>
      <c r="E33" s="54"/>
    </row>
    <row r="34" spans="2:5" ht="13.5" thickBot="1">
      <c r="B34" s="39"/>
      <c r="C34" s="556" t="s">
        <v>150</v>
      </c>
      <c r="D34" s="554">
        <v>47948</v>
      </c>
      <c r="E34" s="555">
        <v>752457.94</v>
      </c>
    </row>
    <row r="40" ht="12.75">
      <c r="E40" s="184" t="s">
        <v>151</v>
      </c>
    </row>
    <row r="41" spans="2:6" ht="15">
      <c r="B41" s="293"/>
      <c r="E41" s="605"/>
      <c r="F41" s="605"/>
    </row>
    <row r="42" spans="2:6" ht="30.75" customHeight="1">
      <c r="B42" s="598" t="s">
        <v>314</v>
      </c>
      <c r="C42" s="598"/>
      <c r="D42" s="598"/>
      <c r="E42" s="598"/>
      <c r="F42" s="184"/>
    </row>
    <row r="43" spans="2:6" ht="12.75">
      <c r="B43" s="39"/>
      <c r="C43" s="39"/>
      <c r="D43" s="54"/>
      <c r="E43" s="54"/>
      <c r="F43" s="39"/>
    </row>
    <row r="44" spans="2:6" ht="18" customHeight="1">
      <c r="B44" s="607" t="s">
        <v>0</v>
      </c>
      <c r="C44" s="607" t="s">
        <v>152</v>
      </c>
      <c r="D44" s="608" t="s">
        <v>303</v>
      </c>
      <c r="E44" s="608"/>
      <c r="F44" s="40"/>
    </row>
    <row r="45" spans="2:6" ht="30.75" customHeight="1">
      <c r="B45" s="610"/>
      <c r="C45" s="602"/>
      <c r="D45" s="295" t="s">
        <v>117</v>
      </c>
      <c r="E45" s="295" t="s">
        <v>118</v>
      </c>
      <c r="F45" s="39"/>
    </row>
    <row r="46" spans="2:6" ht="12.75">
      <c r="B46" s="296" t="s">
        <v>133</v>
      </c>
      <c r="C46" s="135" t="s">
        <v>153</v>
      </c>
      <c r="D46" s="46">
        <v>94</v>
      </c>
      <c r="E46" s="297">
        <v>2063.21</v>
      </c>
      <c r="F46" s="39"/>
    </row>
    <row r="47" spans="2:6" ht="12.75">
      <c r="B47" s="296" t="s">
        <v>133</v>
      </c>
      <c r="C47" s="135" t="s">
        <v>154</v>
      </c>
      <c r="D47" s="46">
        <v>14965</v>
      </c>
      <c r="E47" s="297">
        <v>363408.55</v>
      </c>
      <c r="F47" s="39"/>
    </row>
    <row r="48" spans="2:6" ht="12.75">
      <c r="B48" s="296" t="s">
        <v>133</v>
      </c>
      <c r="C48" s="135" t="s">
        <v>155</v>
      </c>
      <c r="D48" s="46">
        <v>9955</v>
      </c>
      <c r="E48" s="297">
        <v>218700.41</v>
      </c>
      <c r="F48" s="39"/>
    </row>
    <row r="49" spans="2:6" ht="12.75">
      <c r="B49" s="296" t="s">
        <v>133</v>
      </c>
      <c r="C49" s="135" t="s">
        <v>99</v>
      </c>
      <c r="D49" s="46">
        <v>4410</v>
      </c>
      <c r="E49" s="297">
        <v>97020</v>
      </c>
      <c r="F49" s="39"/>
    </row>
    <row r="50" spans="2:6" ht="12.75" hidden="1">
      <c r="B50" s="296" t="s">
        <v>133</v>
      </c>
      <c r="C50" s="135" t="s">
        <v>29</v>
      </c>
      <c r="D50" s="46">
        <v>0</v>
      </c>
      <c r="E50" s="297">
        <v>0</v>
      </c>
      <c r="F50" s="39"/>
    </row>
    <row r="51" spans="2:6" ht="12.75">
      <c r="B51" s="296" t="s">
        <v>133</v>
      </c>
      <c r="C51" s="135" t="s">
        <v>156</v>
      </c>
      <c r="D51" s="46">
        <v>18384</v>
      </c>
      <c r="E51" s="297">
        <v>69651</v>
      </c>
      <c r="F51" s="39"/>
    </row>
    <row r="52" spans="2:6" ht="12.75">
      <c r="B52" s="296" t="s">
        <v>133</v>
      </c>
      <c r="C52" s="135" t="s">
        <v>89</v>
      </c>
      <c r="D52" s="46">
        <v>140</v>
      </c>
      <c r="E52" s="297">
        <v>1614.77</v>
      </c>
      <c r="F52" s="39"/>
    </row>
    <row r="53" spans="2:6" ht="12.75">
      <c r="B53" s="608" t="s">
        <v>147</v>
      </c>
      <c r="C53" s="608"/>
      <c r="D53" s="298">
        <f>SUM(D46:D52)</f>
        <v>47948</v>
      </c>
      <c r="E53" s="299">
        <f>SUM(E46:E52)</f>
        <v>752457.9400000001</v>
      </c>
      <c r="F53" s="40"/>
    </row>
    <row r="54" spans="2:6" ht="12.75">
      <c r="B54" s="609"/>
      <c r="C54" s="609"/>
      <c r="D54" s="301"/>
      <c r="E54" s="302"/>
      <c r="F54" s="39"/>
    </row>
    <row r="55" spans="2:6" ht="12.75">
      <c r="B55" s="609"/>
      <c r="C55" s="609"/>
      <c r="D55" s="301"/>
      <c r="E55" s="302"/>
      <c r="F55" s="39"/>
    </row>
    <row r="56" spans="2:6" ht="15">
      <c r="B56" s="598" t="s">
        <v>315</v>
      </c>
      <c r="C56" s="598"/>
      <c r="D56" s="598"/>
      <c r="E56" s="598"/>
      <c r="F56" s="39"/>
    </row>
    <row r="57" spans="2:6" ht="12.75">
      <c r="B57" s="39"/>
      <c r="C57" s="39"/>
      <c r="D57" s="54"/>
      <c r="E57" s="54"/>
      <c r="F57" s="39"/>
    </row>
    <row r="58" spans="2:6" ht="22.5" customHeight="1">
      <c r="B58" s="607"/>
      <c r="C58" s="607" t="s">
        <v>158</v>
      </c>
      <c r="D58" s="606" t="s">
        <v>303</v>
      </c>
      <c r="E58" s="606"/>
      <c r="F58" s="39"/>
    </row>
    <row r="59" spans="2:6" ht="28.5" customHeight="1">
      <c r="B59" s="610"/>
      <c r="C59" s="602"/>
      <c r="D59" s="295" t="s">
        <v>117</v>
      </c>
      <c r="E59" s="295" t="s">
        <v>118</v>
      </c>
      <c r="F59" s="39"/>
    </row>
    <row r="60" spans="2:6" ht="12.75">
      <c r="B60" s="296"/>
      <c r="C60" s="135" t="s">
        <v>241</v>
      </c>
      <c r="D60" s="46">
        <v>1402557</v>
      </c>
      <c r="E60" s="297">
        <v>13923808.75</v>
      </c>
      <c r="F60" s="39"/>
    </row>
    <row r="61" spans="2:6" ht="12.75">
      <c r="B61" s="296"/>
      <c r="C61" s="135" t="s">
        <v>153</v>
      </c>
      <c r="D61" s="46">
        <v>94</v>
      </c>
      <c r="E61" s="297">
        <v>2063.21</v>
      </c>
      <c r="F61" s="39"/>
    </row>
    <row r="62" spans="2:6" ht="12.75">
      <c r="B62" s="296"/>
      <c r="C62" s="135" t="s">
        <v>154</v>
      </c>
      <c r="D62" s="46">
        <v>14965</v>
      </c>
      <c r="E62" s="297">
        <v>363408.55</v>
      </c>
      <c r="F62" s="39"/>
    </row>
    <row r="63" spans="2:6" ht="12.75">
      <c r="B63" s="296"/>
      <c r="C63" s="135" t="s">
        <v>155</v>
      </c>
      <c r="D63" s="46">
        <v>9955</v>
      </c>
      <c r="E63" s="297">
        <v>218700.41</v>
      </c>
      <c r="F63" s="39"/>
    </row>
    <row r="64" spans="2:6" ht="12.75">
      <c r="B64" s="296"/>
      <c r="C64" s="135" t="s">
        <v>99</v>
      </c>
      <c r="D64" s="46">
        <v>4410</v>
      </c>
      <c r="E64" s="297">
        <v>97020</v>
      </c>
      <c r="F64" s="39"/>
    </row>
    <row r="65" spans="2:6" ht="12.75" hidden="1">
      <c r="B65" s="296"/>
      <c r="C65" s="135" t="s">
        <v>29</v>
      </c>
      <c r="D65" s="46">
        <v>0</v>
      </c>
      <c r="E65" s="297">
        <v>0</v>
      </c>
      <c r="F65" s="39"/>
    </row>
    <row r="66" spans="2:6" ht="12.75">
      <c r="B66" s="296"/>
      <c r="C66" s="135" t="s">
        <v>156</v>
      </c>
      <c r="D66" s="46">
        <v>18384</v>
      </c>
      <c r="E66" s="297">
        <v>69651</v>
      </c>
      <c r="F66" s="39"/>
    </row>
    <row r="67" spans="2:6" ht="12.75">
      <c r="B67" s="296"/>
      <c r="C67" s="135" t="s">
        <v>89</v>
      </c>
      <c r="D67" s="46">
        <v>140</v>
      </c>
      <c r="E67" s="297">
        <v>1614.77</v>
      </c>
      <c r="F67" s="39"/>
    </row>
    <row r="68" spans="2:6" ht="12.75">
      <c r="B68" s="608" t="s">
        <v>159</v>
      </c>
      <c r="C68" s="608"/>
      <c r="D68" s="298">
        <f>SUM(D60:D67)</f>
        <v>1450505</v>
      </c>
      <c r="E68" s="299">
        <f>SUM(E60:E67)</f>
        <v>14676266.690000001</v>
      </c>
      <c r="F68" s="39"/>
    </row>
  </sheetData>
  <sheetProtection/>
  <mergeCells count="17">
    <mergeCell ref="B68:C68"/>
    <mergeCell ref="B54:C54"/>
    <mergeCell ref="B55:C55"/>
    <mergeCell ref="B56:E56"/>
    <mergeCell ref="B58:B59"/>
    <mergeCell ref="D44:E44"/>
    <mergeCell ref="B44:B45"/>
    <mergeCell ref="B3:E3"/>
    <mergeCell ref="B5:B6"/>
    <mergeCell ref="C5:C6"/>
    <mergeCell ref="D5:E5"/>
    <mergeCell ref="E41:F41"/>
    <mergeCell ref="D58:E58"/>
    <mergeCell ref="C58:C59"/>
    <mergeCell ref="B42:E42"/>
    <mergeCell ref="B53:C53"/>
    <mergeCell ref="C44:C4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F44"/>
  <sheetViews>
    <sheetView zoomScalePageLayoutView="0" workbookViewId="0" topLeftCell="A7">
      <selection activeCell="I39" sqref="I39"/>
    </sheetView>
  </sheetViews>
  <sheetFormatPr defaultColWidth="9.140625" defaultRowHeight="12.75"/>
  <cols>
    <col min="1" max="1" width="2.421875" style="0" customWidth="1"/>
    <col min="2" max="2" width="4.140625" style="0" customWidth="1"/>
    <col min="3" max="3" width="30.00390625" style="0" customWidth="1"/>
    <col min="4" max="5" width="16.8515625" style="0" customWidth="1"/>
    <col min="6" max="6" width="18.7109375" style="0" customWidth="1"/>
  </cols>
  <sheetData>
    <row r="2" ht="12.75">
      <c r="F2" s="184" t="s">
        <v>160</v>
      </c>
    </row>
    <row r="3" spans="2:6" ht="42" customHeight="1">
      <c r="B3" s="619" t="s">
        <v>311</v>
      </c>
      <c r="C3" s="619"/>
      <c r="D3" s="619"/>
      <c r="E3" s="619"/>
      <c r="F3" s="619"/>
    </row>
    <row r="4" spans="2:6" ht="16.5" customHeight="1">
      <c r="B4" s="275"/>
      <c r="C4" s="275"/>
      <c r="D4" s="275"/>
      <c r="E4" s="275"/>
      <c r="F4" s="275"/>
    </row>
    <row r="5" spans="2:6" ht="12.75">
      <c r="B5" s="1"/>
      <c r="C5" s="1"/>
      <c r="D5" s="10"/>
      <c r="E5" s="1"/>
      <c r="F5" s="1"/>
    </row>
    <row r="6" spans="2:6" ht="33.75">
      <c r="B6" s="303" t="s">
        <v>0</v>
      </c>
      <c r="C6" s="304" t="s">
        <v>161</v>
      </c>
      <c r="D6" s="305" t="s">
        <v>24</v>
      </c>
      <c r="E6" s="305" t="s">
        <v>25</v>
      </c>
      <c r="F6" s="305" t="s">
        <v>347</v>
      </c>
    </row>
    <row r="7" spans="2:6" ht="12.75">
      <c r="B7" s="306" t="s">
        <v>162</v>
      </c>
      <c r="C7" s="614" t="s">
        <v>99</v>
      </c>
      <c r="D7" s="615"/>
      <c r="E7" s="615"/>
      <c r="F7" s="615"/>
    </row>
    <row r="8" spans="2:6" ht="12.75">
      <c r="B8" s="307"/>
      <c r="C8" s="308"/>
      <c r="D8" s="309"/>
      <c r="E8" s="76">
        <f>SUM(E9:E10)</f>
        <v>1187338.14</v>
      </c>
      <c r="F8" s="489">
        <f>SUM(F9:F10)</f>
        <v>579138.37</v>
      </c>
    </row>
    <row r="9" spans="2:6" ht="13.5" customHeight="1">
      <c r="B9" s="300" t="s">
        <v>26</v>
      </c>
      <c r="C9" s="310" t="s">
        <v>163</v>
      </c>
      <c r="D9" s="325">
        <v>1993</v>
      </c>
      <c r="E9" s="311">
        <v>1090318.14</v>
      </c>
      <c r="F9" s="490">
        <v>579138.37</v>
      </c>
    </row>
    <row r="10" spans="2:6" ht="12.75">
      <c r="B10" s="312" t="s">
        <v>164</v>
      </c>
      <c r="C10" s="78" t="s">
        <v>165</v>
      </c>
      <c r="D10" s="393">
        <v>2009</v>
      </c>
      <c r="E10" s="4">
        <v>97020</v>
      </c>
      <c r="F10" s="215">
        <v>0</v>
      </c>
    </row>
    <row r="11" spans="2:6" ht="12.75">
      <c r="B11" s="306" t="s">
        <v>166</v>
      </c>
      <c r="C11" s="614" t="s">
        <v>167</v>
      </c>
      <c r="D11" s="620"/>
      <c r="E11" s="620"/>
      <c r="F11" s="620"/>
    </row>
    <row r="12" spans="2:6" ht="12.75">
      <c r="B12" s="307"/>
      <c r="C12" s="308"/>
      <c r="D12" s="78"/>
      <c r="E12" s="81">
        <f>SUM(E13:E18)</f>
        <v>8829410.5</v>
      </c>
      <c r="F12" s="81">
        <f>SUM(F13:F18)</f>
        <v>3823925.88</v>
      </c>
    </row>
    <row r="13" spans="2:6" ht="18" customHeight="1">
      <c r="B13" s="300" t="s">
        <v>26</v>
      </c>
      <c r="C13" s="310" t="s">
        <v>168</v>
      </c>
      <c r="D13" s="392">
        <v>2008</v>
      </c>
      <c r="E13" s="314">
        <v>922549.63</v>
      </c>
      <c r="F13" s="492">
        <v>513168.22</v>
      </c>
    </row>
    <row r="14" spans="2:6" ht="13.5" customHeight="1">
      <c r="B14" s="300" t="s">
        <v>164</v>
      </c>
      <c r="C14" s="310" t="s">
        <v>169</v>
      </c>
      <c r="D14" s="392">
        <v>2008</v>
      </c>
      <c r="E14" s="314">
        <v>1318683.21</v>
      </c>
      <c r="F14" s="492">
        <v>733517.57</v>
      </c>
    </row>
    <row r="15" spans="2:6" ht="18.75" customHeight="1">
      <c r="B15" s="300" t="s">
        <v>27</v>
      </c>
      <c r="C15" s="310" t="s">
        <v>170</v>
      </c>
      <c r="D15" s="392">
        <v>2000</v>
      </c>
      <c r="E15" s="314">
        <v>514062.68</v>
      </c>
      <c r="F15" s="492">
        <v>285947.42</v>
      </c>
    </row>
    <row r="16" spans="2:6" ht="15" customHeight="1">
      <c r="B16" s="300" t="s">
        <v>171</v>
      </c>
      <c r="C16" s="310" t="s">
        <v>172</v>
      </c>
      <c r="D16" s="392">
        <v>2002</v>
      </c>
      <c r="E16" s="314">
        <v>4380560</v>
      </c>
      <c r="F16" s="492">
        <v>1848836.35</v>
      </c>
    </row>
    <row r="17" spans="2:6" ht="14.25" customHeight="1">
      <c r="B17" s="300" t="s">
        <v>173</v>
      </c>
      <c r="C17" s="310" t="s">
        <v>174</v>
      </c>
      <c r="D17" s="392">
        <v>2006</v>
      </c>
      <c r="E17" s="314">
        <v>1474854.57</v>
      </c>
      <c r="F17" s="492">
        <v>442456.32</v>
      </c>
    </row>
    <row r="18" spans="2:6" ht="12.75">
      <c r="B18" s="300" t="s">
        <v>175</v>
      </c>
      <c r="C18" s="78" t="s">
        <v>165</v>
      </c>
      <c r="D18" s="12">
        <v>2009</v>
      </c>
      <c r="E18" s="4">
        <v>218700.41</v>
      </c>
      <c r="F18" s="491">
        <v>0</v>
      </c>
    </row>
    <row r="19" spans="2:6" ht="12.75">
      <c r="B19" s="306" t="s">
        <v>176</v>
      </c>
      <c r="C19" s="614" t="s">
        <v>154</v>
      </c>
      <c r="D19" s="615"/>
      <c r="E19" s="615"/>
      <c r="F19" s="615"/>
    </row>
    <row r="20" spans="2:6" ht="12.75">
      <c r="B20" s="312"/>
      <c r="C20" s="78"/>
      <c r="D20" s="12"/>
      <c r="E20" s="153">
        <f>SUM(E21:E22)</f>
        <v>1752550.1500000001</v>
      </c>
      <c r="F20" s="153">
        <f>SUM(F21:F22)</f>
        <v>528818.1</v>
      </c>
    </row>
    <row r="21" spans="2:6" ht="13.5" customHeight="1">
      <c r="B21" s="312" t="s">
        <v>26</v>
      </c>
      <c r="C21" s="78" t="s">
        <v>163</v>
      </c>
      <c r="D21" s="12">
        <v>2008</v>
      </c>
      <c r="E21" s="313">
        <v>1389141.6</v>
      </c>
      <c r="F21" s="491">
        <v>528818.1</v>
      </c>
    </row>
    <row r="22" spans="2:6" ht="12.75">
      <c r="B22" s="312" t="s">
        <v>164</v>
      </c>
      <c r="C22" s="78" t="s">
        <v>165</v>
      </c>
      <c r="D22" s="12">
        <v>2009</v>
      </c>
      <c r="E22" s="4">
        <v>363408.55</v>
      </c>
      <c r="F22" s="4">
        <v>0</v>
      </c>
    </row>
    <row r="23" spans="2:6" ht="12.75">
      <c r="B23" s="306" t="s">
        <v>177</v>
      </c>
      <c r="C23" s="614" t="s">
        <v>153</v>
      </c>
      <c r="D23" s="615"/>
      <c r="E23" s="615"/>
      <c r="F23" s="615"/>
    </row>
    <row r="24" spans="2:6" ht="12.75">
      <c r="B24" s="621"/>
      <c r="C24" s="621"/>
      <c r="D24" s="621"/>
      <c r="E24" s="315">
        <f>SUM(E25:E26)</f>
        <v>30261.5</v>
      </c>
      <c r="F24" s="315">
        <f>SUM(F25:F26)</f>
        <v>15685.31</v>
      </c>
    </row>
    <row r="25" spans="2:6" ht="12.75">
      <c r="B25" s="312" t="s">
        <v>26</v>
      </c>
      <c r="C25" s="78" t="s">
        <v>165</v>
      </c>
      <c r="D25" s="12">
        <v>2009</v>
      </c>
      <c r="E25" s="4">
        <v>2063.21</v>
      </c>
      <c r="F25" s="215">
        <v>0</v>
      </c>
    </row>
    <row r="26" spans="2:6" ht="13.5" customHeight="1">
      <c r="B26" s="312" t="s">
        <v>164</v>
      </c>
      <c r="C26" s="78" t="s">
        <v>178</v>
      </c>
      <c r="D26" s="12">
        <v>2009</v>
      </c>
      <c r="E26" s="4">
        <v>28198.29</v>
      </c>
      <c r="F26" s="215">
        <v>15685.31</v>
      </c>
    </row>
    <row r="27" spans="2:6" ht="12.75">
      <c r="B27" s="306" t="s">
        <v>179</v>
      </c>
      <c r="C27" s="614" t="s">
        <v>180</v>
      </c>
      <c r="D27" s="615"/>
      <c r="E27" s="615"/>
      <c r="F27" s="615"/>
    </row>
    <row r="28" spans="2:6" ht="12.75">
      <c r="B28" s="307"/>
      <c r="C28" s="308"/>
      <c r="D28" s="309"/>
      <c r="E28" s="316">
        <f>SUM(E29:E31)</f>
        <v>633652.96</v>
      </c>
      <c r="F28" s="511">
        <f>SUM(F29:F31)</f>
        <v>264989.55</v>
      </c>
    </row>
    <row r="29" spans="2:6" ht="12.75">
      <c r="B29" s="312" t="s">
        <v>26</v>
      </c>
      <c r="C29" s="78" t="s">
        <v>181</v>
      </c>
      <c r="D29" s="12">
        <v>2009</v>
      </c>
      <c r="E29" s="4">
        <v>69651</v>
      </c>
      <c r="F29" s="215">
        <v>0</v>
      </c>
    </row>
    <row r="30" spans="2:6" ht="15" customHeight="1">
      <c r="B30" s="312" t="s">
        <v>164</v>
      </c>
      <c r="C30" s="78" t="s">
        <v>182</v>
      </c>
      <c r="D30" s="12">
        <v>2009</v>
      </c>
      <c r="E30" s="4">
        <v>43904.87</v>
      </c>
      <c r="F30" s="215">
        <v>37697.04</v>
      </c>
    </row>
    <row r="31" spans="2:6" ht="27.75" customHeight="1">
      <c r="B31" s="312" t="s">
        <v>27</v>
      </c>
      <c r="C31" s="78" t="s">
        <v>183</v>
      </c>
      <c r="D31" s="12">
        <v>2009</v>
      </c>
      <c r="E31" s="4">
        <v>520097.09</v>
      </c>
      <c r="F31" s="215">
        <v>227292.51</v>
      </c>
    </row>
    <row r="32" spans="2:6" ht="12.75" hidden="1">
      <c r="B32" s="306" t="s">
        <v>28</v>
      </c>
      <c r="C32" s="614" t="s">
        <v>29</v>
      </c>
      <c r="D32" s="615"/>
      <c r="E32" s="615"/>
      <c r="F32" s="615"/>
    </row>
    <row r="33" spans="2:6" ht="12.75" hidden="1">
      <c r="B33" s="317"/>
      <c r="C33" s="318"/>
      <c r="D33" s="309"/>
      <c r="E33" s="76">
        <f>SUM(E34:E35)</f>
        <v>0</v>
      </c>
      <c r="F33" s="76">
        <f>SUM(F34:F35)</f>
        <v>0</v>
      </c>
    </row>
    <row r="34" spans="2:6" ht="12.75" hidden="1">
      <c r="B34" s="319" t="s">
        <v>26</v>
      </c>
      <c r="C34" s="17"/>
      <c r="D34" s="12"/>
      <c r="E34" s="4"/>
      <c r="F34" s="4"/>
    </row>
    <row r="35" spans="2:6" ht="12.75" hidden="1">
      <c r="B35" s="319" t="s">
        <v>164</v>
      </c>
      <c r="C35" s="17"/>
      <c r="D35" s="12"/>
      <c r="E35" s="4"/>
      <c r="F35" s="4"/>
    </row>
    <row r="36" spans="2:6" ht="12.75">
      <c r="B36" s="306" t="s">
        <v>28</v>
      </c>
      <c r="C36" s="614" t="s">
        <v>89</v>
      </c>
      <c r="D36" s="615"/>
      <c r="E36" s="615"/>
      <c r="F36" s="615"/>
    </row>
    <row r="37" spans="2:6" ht="12.75">
      <c r="B37" s="320"/>
      <c r="C37" s="321"/>
      <c r="D37" s="322"/>
      <c r="E37" s="316">
        <f>SUM(E38:E39)</f>
        <v>54058.35</v>
      </c>
      <c r="F37" s="316">
        <f>SUM(F38:F39)</f>
        <v>18472.18</v>
      </c>
    </row>
    <row r="38" spans="2:6" ht="12.75">
      <c r="B38" s="323" t="s">
        <v>26</v>
      </c>
      <c r="C38" s="324" t="s">
        <v>165</v>
      </c>
      <c r="D38" s="325">
        <v>2009</v>
      </c>
      <c r="E38" s="326">
        <v>1614.77</v>
      </c>
      <c r="F38" s="493">
        <v>0</v>
      </c>
    </row>
    <row r="39" spans="2:6" ht="13.5" customHeight="1">
      <c r="B39" s="323" t="s">
        <v>164</v>
      </c>
      <c r="C39" s="324" t="s">
        <v>184</v>
      </c>
      <c r="D39" s="325">
        <v>2009</v>
      </c>
      <c r="E39" s="326">
        <v>52443.58</v>
      </c>
      <c r="F39" s="493">
        <v>18472.18</v>
      </c>
    </row>
    <row r="40" spans="2:6" ht="12.75">
      <c r="B40" s="290"/>
      <c r="C40" s="290"/>
      <c r="D40" s="325"/>
      <c r="E40" s="326"/>
      <c r="F40" s="326"/>
    </row>
    <row r="41" spans="2:6" ht="12.75">
      <c r="B41" s="616" t="s">
        <v>30</v>
      </c>
      <c r="C41" s="617"/>
      <c r="D41" s="618"/>
      <c r="E41" s="327">
        <f>E8+E12+E20+E24+E28+E33+E37</f>
        <v>12487271.6</v>
      </c>
      <c r="F41" s="327">
        <f>F8+F12+F20+F24+F28+F33+F37</f>
        <v>5231029.389999999</v>
      </c>
    </row>
    <row r="42" spans="2:6" ht="12.75">
      <c r="B42" s="611" t="s">
        <v>249</v>
      </c>
      <c r="C42" s="612"/>
      <c r="D42" s="613"/>
      <c r="E42" s="473">
        <f>E9+E13+E14+E15+E16+E17+E21+E26+E30+E31+E39</f>
        <v>11734813.659999998</v>
      </c>
      <c r="F42" s="472"/>
    </row>
    <row r="43" spans="2:6" ht="12.75">
      <c r="B43" s="611" t="s">
        <v>250</v>
      </c>
      <c r="C43" s="612"/>
      <c r="D43" s="613"/>
      <c r="E43" s="473">
        <f>E10+E18+E22+E25+E29+E38</f>
        <v>752457.94</v>
      </c>
      <c r="F43" s="472"/>
    </row>
    <row r="44" ht="12.75">
      <c r="E44" s="474"/>
    </row>
  </sheetData>
  <sheetProtection/>
  <mergeCells count="12">
    <mergeCell ref="B3:F3"/>
    <mergeCell ref="C7:F7"/>
    <mergeCell ref="C11:F11"/>
    <mergeCell ref="C19:F19"/>
    <mergeCell ref="C23:F23"/>
    <mergeCell ref="B24:D24"/>
    <mergeCell ref="B42:D42"/>
    <mergeCell ref="B43:D43"/>
    <mergeCell ref="C27:F27"/>
    <mergeCell ref="C32:F32"/>
    <mergeCell ref="C36:F36"/>
    <mergeCell ref="B41:D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271"/>
  <sheetViews>
    <sheetView tabSelected="1" view="pageBreakPreview" zoomScale="98" zoomScaleSheetLayoutView="98" zoomScalePageLayoutView="0" workbookViewId="0" topLeftCell="A100">
      <selection activeCell="B112" sqref="B112:E112"/>
    </sheetView>
  </sheetViews>
  <sheetFormatPr defaultColWidth="9.140625" defaultRowHeight="12.75"/>
  <cols>
    <col min="1" max="1" width="6.28125" style="0" customWidth="1"/>
    <col min="2" max="2" width="28.8515625" style="0" customWidth="1"/>
    <col min="3" max="3" width="17.57421875" style="0" customWidth="1"/>
    <col min="4" max="4" width="16.140625" style="0" customWidth="1"/>
    <col min="5" max="5" width="21.140625" style="0" customWidth="1"/>
    <col min="6" max="6" width="14.7109375" style="0" customWidth="1"/>
  </cols>
  <sheetData>
    <row r="1" spans="2:6" ht="17.25" customHeight="1">
      <c r="B1" s="411"/>
      <c r="C1" s="412"/>
      <c r="D1" s="622" t="s">
        <v>185</v>
      </c>
      <c r="E1" s="622"/>
      <c r="F1" s="494"/>
    </row>
    <row r="2" spans="2:6" ht="53.25" customHeight="1">
      <c r="B2" s="641" t="s">
        <v>283</v>
      </c>
      <c r="C2" s="641"/>
      <c r="D2" s="641"/>
      <c r="E2" s="641"/>
      <c r="F2" s="413"/>
    </row>
    <row r="3" spans="2:6" ht="24" customHeight="1">
      <c r="B3" s="641" t="s">
        <v>186</v>
      </c>
      <c r="C3" s="641"/>
      <c r="D3" s="641"/>
      <c r="E3" s="641"/>
      <c r="F3" s="408"/>
    </row>
    <row r="4" spans="2:6" ht="13.5" thickBot="1">
      <c r="B4" s="8"/>
      <c r="C4" s="8"/>
      <c r="D4" s="8"/>
      <c r="E4" s="8"/>
      <c r="F4" s="3"/>
    </row>
    <row r="5" spans="2:6" ht="56.25" customHeight="1" thickBot="1">
      <c r="B5" s="346" t="s">
        <v>12</v>
      </c>
      <c r="C5" s="328" t="s">
        <v>263</v>
      </c>
      <c r="D5" s="328" t="s">
        <v>284</v>
      </c>
      <c r="E5" s="401" t="s">
        <v>13</v>
      </c>
      <c r="F5" s="396"/>
    </row>
    <row r="6" spans="2:6" ht="39" customHeight="1">
      <c r="B6" s="329" t="s">
        <v>14</v>
      </c>
      <c r="C6" s="330">
        <f>C13+C11+C10+C9+C8+C7</f>
        <v>106549481.41</v>
      </c>
      <c r="D6" s="330">
        <f>SUM(D7:D11)+D13</f>
        <v>108850550.77999999</v>
      </c>
      <c r="E6" s="402">
        <f>E7+E8+E9+E10+E11+E13</f>
        <v>2301069.3699999982</v>
      </c>
      <c r="F6" s="397"/>
    </row>
    <row r="7" spans="2:6" ht="21.75" customHeight="1">
      <c r="B7" s="331" t="s">
        <v>187</v>
      </c>
      <c r="C7" s="483">
        <v>13710818.08</v>
      </c>
      <c r="D7" s="483">
        <v>13923808.75</v>
      </c>
      <c r="E7" s="403">
        <f>D7-C7</f>
        <v>212990.66999999993</v>
      </c>
      <c r="F7" s="398"/>
    </row>
    <row r="8" spans="2:6" ht="19.5" customHeight="1">
      <c r="B8" s="331" t="s">
        <v>15</v>
      </c>
      <c r="C8" s="484">
        <v>78830322.33</v>
      </c>
      <c r="D8" s="484">
        <v>82190944.16</v>
      </c>
      <c r="E8" s="403">
        <f aca="true" t="shared" si="0" ref="E8:E13">D8-C8</f>
        <v>3360621.829999998</v>
      </c>
      <c r="F8" s="398"/>
    </row>
    <row r="9" spans="2:6" ht="40.5" customHeight="1">
      <c r="B9" s="331" t="s">
        <v>16</v>
      </c>
      <c r="C9" s="485">
        <v>4306492.28</v>
      </c>
      <c r="D9" s="485">
        <v>4160234.25</v>
      </c>
      <c r="E9" s="403">
        <f t="shared" si="0"/>
        <v>-146258.03000000026</v>
      </c>
      <c r="F9" s="399"/>
    </row>
    <row r="10" spans="2:6" ht="24" customHeight="1">
      <c r="B10" s="331" t="s">
        <v>17</v>
      </c>
      <c r="C10" s="227">
        <v>846945</v>
      </c>
      <c r="D10" s="227">
        <v>846945</v>
      </c>
      <c r="E10" s="403">
        <f t="shared" si="0"/>
        <v>0</v>
      </c>
      <c r="F10" s="398"/>
    </row>
    <row r="11" spans="2:6" ht="22.5" customHeight="1">
      <c r="B11" s="333" t="s">
        <v>84</v>
      </c>
      <c r="C11" s="227">
        <v>3267524.96</v>
      </c>
      <c r="D11" s="227">
        <v>3267524.96</v>
      </c>
      <c r="E11" s="403">
        <f t="shared" si="0"/>
        <v>0</v>
      </c>
      <c r="F11" s="399"/>
    </row>
    <row r="12" spans="2:6" ht="21" customHeight="1">
      <c r="B12" s="334" t="s">
        <v>188</v>
      </c>
      <c r="C12" s="335">
        <v>1949535.55</v>
      </c>
      <c r="D12" s="335">
        <v>1949535.55</v>
      </c>
      <c r="E12" s="403">
        <f t="shared" si="0"/>
        <v>0</v>
      </c>
      <c r="F12" s="399"/>
    </row>
    <row r="13" spans="2:6" ht="24" customHeight="1" thickBot="1">
      <c r="B13" s="334" t="s">
        <v>18</v>
      </c>
      <c r="C13" s="336">
        <v>5587378.76</v>
      </c>
      <c r="D13" s="336">
        <v>4461093.66</v>
      </c>
      <c r="E13" s="403">
        <f t="shared" si="0"/>
        <v>-1126285.0999999996</v>
      </c>
      <c r="F13" s="398"/>
    </row>
    <row r="14" spans="2:6" ht="27.75" customHeight="1" thickBot="1">
      <c r="B14" s="337" t="s">
        <v>189</v>
      </c>
      <c r="C14" s="338">
        <v>335897.98</v>
      </c>
      <c r="D14" s="338">
        <v>1306367.98</v>
      </c>
      <c r="E14" s="404">
        <f>D14-C14</f>
        <v>970470</v>
      </c>
      <c r="F14" s="397"/>
    </row>
    <row r="15" spans="2:6" ht="29.25" customHeight="1" thickBot="1">
      <c r="B15" s="340" t="s">
        <v>19</v>
      </c>
      <c r="C15" s="341">
        <v>0</v>
      </c>
      <c r="D15" s="341">
        <v>0</v>
      </c>
      <c r="E15" s="405">
        <f>C15-D15</f>
        <v>0</v>
      </c>
      <c r="F15" s="397"/>
    </row>
    <row r="16" spans="2:6" ht="27" customHeight="1">
      <c r="B16" s="342" t="s">
        <v>20</v>
      </c>
      <c r="C16" s="343">
        <v>0</v>
      </c>
      <c r="D16" s="343">
        <v>0</v>
      </c>
      <c r="E16" s="406">
        <f>C16-D16</f>
        <v>0</v>
      </c>
      <c r="F16" s="400"/>
    </row>
    <row r="17" spans="2:6" ht="19.5" customHeight="1" thickBot="1">
      <c r="B17" s="344" t="s">
        <v>21</v>
      </c>
      <c r="C17" s="345">
        <v>0</v>
      </c>
      <c r="D17" s="345">
        <v>0</v>
      </c>
      <c r="E17" s="407">
        <f>C17-D17</f>
        <v>0</v>
      </c>
      <c r="F17" s="400"/>
    </row>
    <row r="18" spans="2:6" ht="13.5" thickBot="1">
      <c r="B18" s="346" t="s">
        <v>22</v>
      </c>
      <c r="C18" s="338">
        <f>C6+C14+C15</f>
        <v>106885379.39</v>
      </c>
      <c r="D18" s="338">
        <f>SUM(D6,D14,D15,)</f>
        <v>110156918.75999999</v>
      </c>
      <c r="E18" s="339">
        <f>E6+E14+E15</f>
        <v>3271539.3699999982</v>
      </c>
      <c r="F18" s="397"/>
    </row>
    <row r="19" spans="2:6" ht="12.75">
      <c r="B19" s="28"/>
      <c r="C19" s="3"/>
      <c r="D19" s="3"/>
      <c r="E19" s="3"/>
      <c r="F19" s="7"/>
    </row>
    <row r="20" spans="2:6" ht="12.75">
      <c r="B20" s="642"/>
      <c r="C20" s="642"/>
      <c r="D20" s="642"/>
      <c r="E20" s="642"/>
      <c r="F20" s="394"/>
    </row>
    <row r="21" spans="2:6" ht="12.75">
      <c r="B21" s="642"/>
      <c r="C21" s="642"/>
      <c r="D21" s="642"/>
      <c r="E21" s="642"/>
      <c r="F21" s="642"/>
    </row>
    <row r="22" spans="2:6" ht="12.75">
      <c r="B22" s="642"/>
      <c r="C22" s="642"/>
      <c r="D22" s="642"/>
      <c r="E22" s="642"/>
      <c r="F22" s="642"/>
    </row>
    <row r="23" spans="2:6" ht="11.25" customHeight="1">
      <c r="B23" s="395"/>
      <c r="C23" s="395"/>
      <c r="D23" s="395"/>
      <c r="E23" s="395"/>
      <c r="F23" s="395"/>
    </row>
    <row r="24" spans="2:6" ht="12.75">
      <c r="B24" s="395"/>
      <c r="C24" s="395"/>
      <c r="D24" s="395"/>
      <c r="E24" s="395"/>
      <c r="F24" s="395"/>
    </row>
    <row r="40" spans="2:6" ht="12.75">
      <c r="B40" s="1"/>
      <c r="C40" s="1"/>
      <c r="D40" s="605" t="s">
        <v>190</v>
      </c>
      <c r="E40" s="605"/>
      <c r="F40" s="184"/>
    </row>
    <row r="41" spans="2:5" ht="39.75" customHeight="1">
      <c r="B41" s="631" t="s">
        <v>328</v>
      </c>
      <c r="C41" s="632"/>
      <c r="D41" s="632"/>
      <c r="E41" s="632"/>
    </row>
    <row r="42" spans="2:5" ht="23.25" customHeight="1">
      <c r="B42" s="637" t="s">
        <v>153</v>
      </c>
      <c r="C42" s="637"/>
      <c r="D42" s="637"/>
      <c r="E42" s="637"/>
    </row>
    <row r="43" spans="2:5" ht="12.75">
      <c r="B43" s="3"/>
      <c r="C43" s="3"/>
      <c r="D43" s="3"/>
      <c r="E43" s="3"/>
    </row>
    <row r="44" spans="2:5" ht="38.25">
      <c r="B44" s="188" t="s">
        <v>12</v>
      </c>
      <c r="C44" s="513" t="s">
        <v>263</v>
      </c>
      <c r="D44" s="432" t="s">
        <v>284</v>
      </c>
      <c r="E44" s="188" t="s">
        <v>13</v>
      </c>
    </row>
    <row r="45" spans="2:5" ht="29.25" customHeight="1">
      <c r="B45" s="220" t="s">
        <v>14</v>
      </c>
      <c r="C45" s="221">
        <f>SUM(C46:C51)</f>
        <v>45919.4</v>
      </c>
      <c r="D45" s="221">
        <f>SUM(D46:D51)</f>
        <v>45919.4</v>
      </c>
      <c r="E45" s="221">
        <f aca="true" t="shared" si="1" ref="E45:E51">D45-C45</f>
        <v>0</v>
      </c>
    </row>
    <row r="46" spans="2:5" ht="12.75">
      <c r="B46" s="222" t="s">
        <v>187</v>
      </c>
      <c r="C46" s="223">
        <v>2063.21</v>
      </c>
      <c r="D46" s="223">
        <v>2063.21</v>
      </c>
      <c r="E46" s="223">
        <f t="shared" si="1"/>
        <v>0</v>
      </c>
    </row>
    <row r="47" spans="2:5" ht="12.75">
      <c r="B47" s="222" t="s">
        <v>15</v>
      </c>
      <c r="C47" s="6">
        <v>28198.29</v>
      </c>
      <c r="D47" s="6">
        <v>28198.29</v>
      </c>
      <c r="E47" s="223">
        <f t="shared" si="1"/>
        <v>0</v>
      </c>
    </row>
    <row r="48" spans="2:5" ht="38.25">
      <c r="B48" s="222" t="s">
        <v>16</v>
      </c>
      <c r="C48" s="225">
        <v>15657.9</v>
      </c>
      <c r="D48" s="225">
        <v>15657.9</v>
      </c>
      <c r="E48" s="223">
        <f t="shared" si="1"/>
        <v>0</v>
      </c>
    </row>
    <row r="49" spans="2:5" ht="12.75">
      <c r="B49" s="222" t="s">
        <v>17</v>
      </c>
      <c r="C49" s="27">
        <v>0</v>
      </c>
      <c r="D49" s="27">
        <v>0</v>
      </c>
      <c r="E49" s="223">
        <f t="shared" si="1"/>
        <v>0</v>
      </c>
    </row>
    <row r="50" spans="2:5" ht="12.75">
      <c r="B50" s="222" t="s">
        <v>84</v>
      </c>
      <c r="C50" s="226">
        <v>0</v>
      </c>
      <c r="D50" s="226">
        <v>0</v>
      </c>
      <c r="E50" s="223">
        <f t="shared" si="1"/>
        <v>0</v>
      </c>
    </row>
    <row r="51" spans="2:5" ht="12.75">
      <c r="B51" s="222" t="s">
        <v>18</v>
      </c>
      <c r="C51" s="226"/>
      <c r="D51" s="226"/>
      <c r="E51" s="223">
        <f t="shared" si="1"/>
        <v>0</v>
      </c>
    </row>
    <row r="52" spans="2:5" ht="28.5" customHeight="1">
      <c r="B52" s="220" t="s">
        <v>189</v>
      </c>
      <c r="C52" s="221">
        <v>0</v>
      </c>
      <c r="D52" s="221">
        <v>0</v>
      </c>
      <c r="E52" s="221">
        <v>0</v>
      </c>
    </row>
    <row r="53" spans="2:5" ht="27.75" customHeight="1">
      <c r="B53" s="220" t="s">
        <v>19</v>
      </c>
      <c r="C53" s="221">
        <f>SUM(C54:C55)</f>
        <v>0</v>
      </c>
      <c r="D53" s="221">
        <f>SUM(D54:D55)</f>
        <v>0</v>
      </c>
      <c r="E53" s="221">
        <f>C53-D53</f>
        <v>0</v>
      </c>
    </row>
    <row r="54" spans="2:5" ht="27" customHeight="1">
      <c r="B54" s="222" t="s">
        <v>20</v>
      </c>
      <c r="C54" s="6">
        <v>0</v>
      </c>
      <c r="D54" s="6">
        <v>0</v>
      </c>
      <c r="E54" s="227">
        <v>0</v>
      </c>
    </row>
    <row r="55" spans="2:5" ht="14.25" customHeight="1">
      <c r="B55" s="222" t="s">
        <v>21</v>
      </c>
      <c r="C55" s="6">
        <v>0</v>
      </c>
      <c r="D55" s="6">
        <v>0</v>
      </c>
      <c r="E55" s="227">
        <v>0</v>
      </c>
    </row>
    <row r="56" spans="2:5" ht="15.75" customHeight="1">
      <c r="B56" s="188" t="s">
        <v>22</v>
      </c>
      <c r="C56" s="221">
        <f>SUM(C45,C52,C53,)</f>
        <v>45919.4</v>
      </c>
      <c r="D56" s="221">
        <f>SUM(D45,D52,D53,)</f>
        <v>45919.4</v>
      </c>
      <c r="E56" s="221">
        <f>SUM(E45,E52,E53,)</f>
        <v>0</v>
      </c>
    </row>
    <row r="57" spans="2:5" ht="12.75">
      <c r="B57" s="28"/>
      <c r="C57" s="3"/>
      <c r="D57" s="3"/>
      <c r="E57" s="7"/>
    </row>
    <row r="58" spans="2:5" ht="16.5" customHeight="1">
      <c r="B58" s="638" t="s">
        <v>154</v>
      </c>
      <c r="C58" s="639"/>
      <c r="D58" s="639"/>
      <c r="E58" s="639"/>
    </row>
    <row r="59" spans="2:5" ht="12.75">
      <c r="B59" s="28"/>
      <c r="C59" s="3"/>
      <c r="D59" s="29"/>
      <c r="E59" s="3"/>
    </row>
    <row r="60" spans="2:5" ht="38.25">
      <c r="B60" s="188" t="s">
        <v>12</v>
      </c>
      <c r="C60" s="432" t="s">
        <v>263</v>
      </c>
      <c r="D60" s="432" t="s">
        <v>284</v>
      </c>
      <c r="E60" s="188" t="s">
        <v>13</v>
      </c>
    </row>
    <row r="61" spans="2:5" ht="28.5" customHeight="1">
      <c r="B61" s="349" t="s">
        <v>14</v>
      </c>
      <c r="C61" s="350">
        <f>SUM(C62:C67)</f>
        <v>1995563.4200000002</v>
      </c>
      <c r="D61" s="350">
        <f>SUM(D62:D67)</f>
        <v>2008961.4200000002</v>
      </c>
      <c r="E61" s="350">
        <f>D61-C61</f>
        <v>13398</v>
      </c>
    </row>
    <row r="62" spans="2:5" ht="15" customHeight="1">
      <c r="B62" s="222" t="s">
        <v>187</v>
      </c>
      <c r="C62" s="223">
        <v>363408.55</v>
      </c>
      <c r="D62" s="223">
        <v>363408.55</v>
      </c>
      <c r="E62" s="223">
        <f aca="true" t="shared" si="2" ref="E62:E67">C62-D62</f>
        <v>0</v>
      </c>
    </row>
    <row r="63" spans="2:5" ht="12.75">
      <c r="B63" s="222" t="s">
        <v>15</v>
      </c>
      <c r="C63" s="6">
        <v>1463089.81</v>
      </c>
      <c r="D63" s="6">
        <v>1463089.81</v>
      </c>
      <c r="E63" s="223">
        <f>D63-C63</f>
        <v>0</v>
      </c>
    </row>
    <row r="64" spans="2:5" ht="38.25">
      <c r="B64" s="222" t="s">
        <v>16</v>
      </c>
      <c r="C64" s="225">
        <v>142656.27</v>
      </c>
      <c r="D64" s="225">
        <v>142656.27</v>
      </c>
      <c r="E64" s="223">
        <f t="shared" si="2"/>
        <v>0</v>
      </c>
    </row>
    <row r="65" spans="2:5" ht="12.75">
      <c r="B65" s="222" t="s">
        <v>17</v>
      </c>
      <c r="C65" s="27">
        <v>0</v>
      </c>
      <c r="D65" s="27">
        <v>0</v>
      </c>
      <c r="E65" s="223">
        <f t="shared" si="2"/>
        <v>0</v>
      </c>
    </row>
    <row r="66" spans="2:5" ht="12.75">
      <c r="B66" s="222" t="s">
        <v>84</v>
      </c>
      <c r="C66" s="226">
        <v>26408.79</v>
      </c>
      <c r="D66" s="226">
        <v>39806.79</v>
      </c>
      <c r="E66" s="223">
        <f>D66-C66</f>
        <v>13398</v>
      </c>
    </row>
    <row r="67" spans="2:5" ht="12.75">
      <c r="B67" s="222" t="s">
        <v>18</v>
      </c>
      <c r="C67" s="226">
        <v>0</v>
      </c>
      <c r="D67" s="226">
        <v>0</v>
      </c>
      <c r="E67" s="223">
        <f t="shared" si="2"/>
        <v>0</v>
      </c>
    </row>
    <row r="68" spans="2:5" ht="27.75" customHeight="1">
      <c r="B68" s="220" t="s">
        <v>189</v>
      </c>
      <c r="C68" s="221">
        <v>0</v>
      </c>
      <c r="D68" s="221">
        <v>0</v>
      </c>
      <c r="E68" s="221">
        <v>0</v>
      </c>
    </row>
    <row r="69" spans="2:5" ht="29.25" customHeight="1">
      <c r="B69" s="220" t="s">
        <v>19</v>
      </c>
      <c r="C69" s="221">
        <f>SUM(C70:C71)</f>
        <v>0</v>
      </c>
      <c r="D69" s="221">
        <f>SUM(D70:D71)</f>
        <v>0</v>
      </c>
      <c r="E69" s="221">
        <f>C69-D69</f>
        <v>0</v>
      </c>
    </row>
    <row r="70" spans="2:5" ht="26.25" customHeight="1">
      <c r="B70" s="222" t="s">
        <v>20</v>
      </c>
      <c r="C70" s="6">
        <v>0</v>
      </c>
      <c r="D70" s="6">
        <v>0</v>
      </c>
      <c r="E70" s="227">
        <v>0</v>
      </c>
    </row>
    <row r="71" spans="2:5" ht="14.25" customHeight="1">
      <c r="B71" s="222" t="s">
        <v>21</v>
      </c>
      <c r="C71" s="6">
        <v>0</v>
      </c>
      <c r="D71" s="6">
        <v>0</v>
      </c>
      <c r="E71" s="227">
        <v>0</v>
      </c>
    </row>
    <row r="72" spans="2:5" ht="16.5" customHeight="1">
      <c r="B72" s="188" t="s">
        <v>22</v>
      </c>
      <c r="C72" s="221">
        <f>SUM(C61,C68,C69,)</f>
        <v>1995563.4200000002</v>
      </c>
      <c r="D72" s="221">
        <f>SUM(D61,D68,D69,)</f>
        <v>2008961.4200000002</v>
      </c>
      <c r="E72" s="221">
        <f>SUM(E61,E68,E69,)</f>
        <v>13398</v>
      </c>
    </row>
    <row r="73" spans="2:5" ht="12.75">
      <c r="B73" s="1"/>
      <c r="C73" s="1"/>
      <c r="D73" s="1"/>
      <c r="E73" s="1"/>
    </row>
    <row r="74" spans="2:5" ht="12.75">
      <c r="B74" s="1"/>
      <c r="C74" s="1"/>
      <c r="D74" s="1"/>
      <c r="E74" s="1"/>
    </row>
    <row r="75" spans="2:5" ht="11.25" customHeight="1">
      <c r="B75" s="1"/>
      <c r="C75" s="1"/>
      <c r="D75" s="1"/>
      <c r="E75" s="1"/>
    </row>
    <row r="76" spans="2:5" ht="11.25" customHeight="1">
      <c r="B76" s="1"/>
      <c r="C76" s="1"/>
      <c r="D76" s="1"/>
      <c r="E76" s="1"/>
    </row>
    <row r="77" spans="2:6" ht="14.25" customHeight="1">
      <c r="B77" s="1"/>
      <c r="C77" s="1"/>
      <c r="D77" s="605" t="s">
        <v>191</v>
      </c>
      <c r="E77" s="605"/>
      <c r="F77" s="495"/>
    </row>
    <row r="78" spans="2:5" ht="45.75" customHeight="1">
      <c r="B78" s="631" t="s">
        <v>328</v>
      </c>
      <c r="C78" s="636"/>
      <c r="D78" s="636"/>
      <c r="E78" s="636"/>
    </row>
    <row r="79" spans="2:5" ht="18.75" customHeight="1">
      <c r="B79" s="637" t="s">
        <v>155</v>
      </c>
      <c r="C79" s="637"/>
      <c r="D79" s="637"/>
      <c r="E79" s="637"/>
    </row>
    <row r="80" spans="2:5" ht="12.75" customHeight="1">
      <c r="B80" s="3"/>
      <c r="C80" s="3"/>
      <c r="D80" s="3"/>
      <c r="E80" s="3"/>
    </row>
    <row r="81" spans="2:5" ht="42.75" customHeight="1">
      <c r="B81" s="188" t="s">
        <v>12</v>
      </c>
      <c r="C81" s="433" t="s">
        <v>263</v>
      </c>
      <c r="D81" s="432" t="s">
        <v>284</v>
      </c>
      <c r="E81" s="188" t="s">
        <v>13</v>
      </c>
    </row>
    <row r="82" spans="2:5" ht="28.5" customHeight="1">
      <c r="B82" s="220" t="s">
        <v>14</v>
      </c>
      <c r="C82" s="221">
        <f>SUM(C83:C88)</f>
        <v>9045716.51</v>
      </c>
      <c r="D82" s="221">
        <f>SUM(D83:D88)</f>
        <v>9141924.48</v>
      </c>
      <c r="E82" s="221">
        <f aca="true" t="shared" si="3" ref="E82:E88">D82-C82</f>
        <v>96207.97000000067</v>
      </c>
    </row>
    <row r="83" spans="2:5" ht="18.75" customHeight="1">
      <c r="B83" s="222" t="s">
        <v>187</v>
      </c>
      <c r="C83" s="223">
        <v>218700.41</v>
      </c>
      <c r="D83" s="223">
        <v>218700.41</v>
      </c>
      <c r="E83" s="223">
        <f t="shared" si="3"/>
        <v>0</v>
      </c>
    </row>
    <row r="84" spans="2:5" ht="18.75" customHeight="1">
      <c r="B84" s="222" t="s">
        <v>15</v>
      </c>
      <c r="C84" s="6">
        <v>8610710.09</v>
      </c>
      <c r="D84" s="6">
        <v>8610710.09</v>
      </c>
      <c r="E84" s="223">
        <f t="shared" si="3"/>
        <v>0</v>
      </c>
    </row>
    <row r="85" spans="2:5" ht="40.5" customHeight="1">
      <c r="B85" s="222" t="s">
        <v>16</v>
      </c>
      <c r="C85" s="225">
        <v>165996.14</v>
      </c>
      <c r="D85" s="225">
        <v>165996.14</v>
      </c>
      <c r="E85" s="223">
        <f t="shared" si="3"/>
        <v>0</v>
      </c>
    </row>
    <row r="86" spans="2:5" ht="18.75" customHeight="1">
      <c r="B86" s="222" t="s">
        <v>17</v>
      </c>
      <c r="C86" s="27">
        <v>0</v>
      </c>
      <c r="D86" s="27">
        <v>0</v>
      </c>
      <c r="E86" s="223">
        <f t="shared" si="3"/>
        <v>0</v>
      </c>
    </row>
    <row r="87" spans="2:5" ht="18.75" customHeight="1">
      <c r="B87" s="222" t="s">
        <v>84</v>
      </c>
      <c r="C87" s="226">
        <v>50309.87</v>
      </c>
      <c r="D87" s="226">
        <v>146517.84</v>
      </c>
      <c r="E87" s="223">
        <f t="shared" si="3"/>
        <v>96207.97</v>
      </c>
    </row>
    <row r="88" spans="2:5" ht="18.75" customHeight="1">
      <c r="B88" s="222" t="s">
        <v>18</v>
      </c>
      <c r="C88" s="226">
        <v>0</v>
      </c>
      <c r="D88" s="226">
        <v>0</v>
      </c>
      <c r="E88" s="223">
        <f t="shared" si="3"/>
        <v>0</v>
      </c>
    </row>
    <row r="89" spans="2:5" ht="24" customHeight="1">
      <c r="B89" s="220" t="s">
        <v>189</v>
      </c>
      <c r="C89" s="221">
        <v>0</v>
      </c>
      <c r="D89" s="221">
        <v>0</v>
      </c>
      <c r="E89" s="221">
        <v>0</v>
      </c>
    </row>
    <row r="90" spans="2:5" ht="28.5" customHeight="1">
      <c r="B90" s="220" t="s">
        <v>19</v>
      </c>
      <c r="C90" s="221">
        <f>SUM(C91:C92)</f>
        <v>0</v>
      </c>
      <c r="D90" s="221">
        <f>SUM(D91:D92)</f>
        <v>0</v>
      </c>
      <c r="E90" s="221">
        <f>C90-D90</f>
        <v>0</v>
      </c>
    </row>
    <row r="91" spans="2:5" ht="26.25" customHeight="1">
      <c r="B91" s="222" t="s">
        <v>20</v>
      </c>
      <c r="C91" s="6">
        <v>0</v>
      </c>
      <c r="D91" s="6">
        <v>0</v>
      </c>
      <c r="E91" s="227">
        <v>0</v>
      </c>
    </row>
    <row r="92" spans="2:5" ht="18.75" customHeight="1">
      <c r="B92" s="222" t="s">
        <v>21</v>
      </c>
      <c r="C92" s="6">
        <v>0</v>
      </c>
      <c r="D92" s="6">
        <v>0</v>
      </c>
      <c r="E92" s="227">
        <v>0</v>
      </c>
    </row>
    <row r="93" spans="2:5" ht="18.75" customHeight="1">
      <c r="B93" s="188" t="s">
        <v>22</v>
      </c>
      <c r="C93" s="221">
        <f>SUM(C82,C89,C90,)</f>
        <v>9045716.51</v>
      </c>
      <c r="D93" s="221">
        <f>SUM(D82,D89,D90,)</f>
        <v>9141924.48</v>
      </c>
      <c r="E93" s="221">
        <f>SUM(E82,E89,E90,)</f>
        <v>96207.97000000067</v>
      </c>
    </row>
    <row r="94" spans="2:5" ht="12.75" customHeight="1">
      <c r="B94" s="28"/>
      <c r="C94" s="3"/>
      <c r="D94" s="3"/>
      <c r="E94" s="7"/>
    </row>
    <row r="95" spans="2:5" ht="15" customHeight="1">
      <c r="B95" s="638" t="s">
        <v>99</v>
      </c>
      <c r="C95" s="639"/>
      <c r="D95" s="639"/>
      <c r="E95" s="639"/>
    </row>
    <row r="96" spans="2:5" ht="7.5" customHeight="1">
      <c r="B96" s="28"/>
      <c r="C96" s="3"/>
      <c r="D96" s="29"/>
      <c r="E96" s="3"/>
    </row>
    <row r="97" spans="2:5" ht="45" customHeight="1">
      <c r="B97" s="188" t="s">
        <v>12</v>
      </c>
      <c r="C97" s="476" t="s">
        <v>263</v>
      </c>
      <c r="D97" s="432" t="s">
        <v>284</v>
      </c>
      <c r="E97" s="188" t="s">
        <v>13</v>
      </c>
    </row>
    <row r="98" spans="2:5" ht="28.5" customHeight="1">
      <c r="B98" s="349" t="s">
        <v>14</v>
      </c>
      <c r="C98" s="350">
        <f>SUM(C99:C104)</f>
        <v>1412215.58</v>
      </c>
      <c r="D98" s="350">
        <f>SUM(D99:D104)</f>
        <v>1412215.58</v>
      </c>
      <c r="E98" s="350">
        <f>D98-C98</f>
        <v>0</v>
      </c>
    </row>
    <row r="99" spans="2:5" ht="15.75" customHeight="1">
      <c r="B99" s="222" t="s">
        <v>187</v>
      </c>
      <c r="C99" s="223">
        <v>97020</v>
      </c>
      <c r="D99" s="223">
        <v>97020</v>
      </c>
      <c r="E99" s="223">
        <v>0</v>
      </c>
    </row>
    <row r="100" spans="2:5" ht="16.5" customHeight="1">
      <c r="B100" s="222" t="s">
        <v>15</v>
      </c>
      <c r="C100" s="6">
        <v>1222711.54</v>
      </c>
      <c r="D100" s="6">
        <v>1222711.54</v>
      </c>
      <c r="E100" s="27">
        <v>0</v>
      </c>
    </row>
    <row r="101" spans="2:5" ht="24" customHeight="1">
      <c r="B101" s="222" t="s">
        <v>16</v>
      </c>
      <c r="C101" s="225">
        <v>40255.3</v>
      </c>
      <c r="D101" s="225">
        <v>40255.3</v>
      </c>
      <c r="E101" s="226">
        <f>D101-C101</f>
        <v>0</v>
      </c>
    </row>
    <row r="102" spans="2:5" ht="16.5" customHeight="1">
      <c r="B102" s="222" t="s">
        <v>17</v>
      </c>
      <c r="C102" s="27">
        <v>0</v>
      </c>
      <c r="D102" s="27">
        <v>0</v>
      </c>
      <c r="E102" s="27">
        <v>0</v>
      </c>
    </row>
    <row r="103" spans="2:5" ht="17.25" customHeight="1">
      <c r="B103" s="222" t="s">
        <v>84</v>
      </c>
      <c r="C103" s="226">
        <v>52228.74</v>
      </c>
      <c r="D103" s="226">
        <v>52228.74</v>
      </c>
      <c r="E103" s="226">
        <f>D103-C103</f>
        <v>0</v>
      </c>
    </row>
    <row r="104" spans="2:5" ht="18.75" customHeight="1">
      <c r="B104" s="222" t="s">
        <v>18</v>
      </c>
      <c r="C104" s="226">
        <v>0</v>
      </c>
      <c r="D104" s="226">
        <v>0</v>
      </c>
      <c r="E104" s="27">
        <v>0</v>
      </c>
    </row>
    <row r="105" spans="2:5" ht="27" customHeight="1">
      <c r="B105" s="220" t="s">
        <v>189</v>
      </c>
      <c r="C105" s="221">
        <v>0</v>
      </c>
      <c r="D105" s="221">
        <v>0</v>
      </c>
      <c r="E105" s="221">
        <v>0</v>
      </c>
    </row>
    <row r="106" spans="2:5" ht="27" customHeight="1">
      <c r="B106" s="220" t="s">
        <v>19</v>
      </c>
      <c r="C106" s="221">
        <f>SUM(C107:C108)</f>
        <v>0</v>
      </c>
      <c r="D106" s="221">
        <f>SUM(D107:D108)</f>
        <v>0</v>
      </c>
      <c r="E106" s="221">
        <f>C106-D106</f>
        <v>0</v>
      </c>
    </row>
    <row r="107" spans="2:5" ht="26.25" customHeight="1">
      <c r="B107" s="222" t="s">
        <v>20</v>
      </c>
      <c r="C107" s="6">
        <v>0</v>
      </c>
      <c r="D107" s="6">
        <v>0</v>
      </c>
      <c r="E107" s="227">
        <v>0</v>
      </c>
    </row>
    <row r="108" spans="2:5" ht="18.75" customHeight="1">
      <c r="B108" s="222" t="s">
        <v>21</v>
      </c>
      <c r="C108" s="6">
        <v>0</v>
      </c>
      <c r="D108" s="6">
        <v>0</v>
      </c>
      <c r="E108" s="227">
        <v>0</v>
      </c>
    </row>
    <row r="109" spans="2:5" ht="18.75" customHeight="1">
      <c r="B109" s="188" t="s">
        <v>22</v>
      </c>
      <c r="C109" s="221">
        <f>SUM(C98,C105,C106,)</f>
        <v>1412215.58</v>
      </c>
      <c r="D109" s="221">
        <f>SUM(D98,D105,D106,)</f>
        <v>1412215.58</v>
      </c>
      <c r="E109" s="221">
        <f>SUM(E98,E105,E106,)</f>
        <v>0</v>
      </c>
    </row>
    <row r="110" ht="15" customHeight="1"/>
    <row r="111" spans="2:6" ht="15" customHeight="1">
      <c r="B111" s="1"/>
      <c r="C111" s="1"/>
      <c r="D111" s="605" t="s">
        <v>85</v>
      </c>
      <c r="E111" s="605"/>
      <c r="F111" s="495"/>
    </row>
    <row r="112" spans="2:5" ht="42.75" customHeight="1">
      <c r="B112" s="631" t="s">
        <v>310</v>
      </c>
      <c r="C112" s="631"/>
      <c r="D112" s="631"/>
      <c r="E112" s="631"/>
    </row>
    <row r="113" spans="2:5" ht="25.5" customHeight="1">
      <c r="B113" s="634" t="s">
        <v>29</v>
      </c>
      <c r="C113" s="634"/>
      <c r="D113" s="634"/>
      <c r="E113" s="634"/>
    </row>
    <row r="114" spans="2:5" ht="15">
      <c r="B114" s="3"/>
      <c r="C114" s="9"/>
      <c r="D114" s="9"/>
      <c r="E114" s="187"/>
    </row>
    <row r="115" spans="2:6" ht="42" customHeight="1">
      <c r="B115" s="188" t="s">
        <v>12</v>
      </c>
      <c r="C115" s="432" t="s">
        <v>320</v>
      </c>
      <c r="D115" s="432" t="s">
        <v>321</v>
      </c>
      <c r="E115" s="420" t="s">
        <v>13</v>
      </c>
      <c r="F115" s="396"/>
    </row>
    <row r="116" spans="2:6" ht="38.25">
      <c r="B116" s="220" t="s">
        <v>14</v>
      </c>
      <c r="C116" s="221">
        <f>SUM(C117:C122)</f>
        <v>116922.81</v>
      </c>
      <c r="D116" s="221">
        <f>SUM(D117:D122)</f>
        <v>92792.81</v>
      </c>
      <c r="E116" s="221">
        <f>SUM(E117:E122)</f>
        <v>-24130</v>
      </c>
      <c r="F116" s="397"/>
    </row>
    <row r="117" spans="2:6" ht="12.75">
      <c r="B117" s="222" t="s">
        <v>48</v>
      </c>
      <c r="C117" s="223">
        <v>0</v>
      </c>
      <c r="D117" s="223">
        <v>0</v>
      </c>
      <c r="E117" s="223">
        <f aca="true" t="shared" si="4" ref="E117:E122">D117-C117</f>
        <v>0</v>
      </c>
      <c r="F117" s="398"/>
    </row>
    <row r="118" spans="2:6" ht="12.75">
      <c r="B118" s="222" t="s">
        <v>15</v>
      </c>
      <c r="C118" s="6">
        <v>0</v>
      </c>
      <c r="D118" s="6">
        <v>0</v>
      </c>
      <c r="E118" s="223">
        <f t="shared" si="4"/>
        <v>0</v>
      </c>
      <c r="F118" s="398"/>
    </row>
    <row r="119" spans="2:6" ht="38.25">
      <c r="B119" s="222" t="s">
        <v>16</v>
      </c>
      <c r="C119" s="225">
        <v>116922.81</v>
      </c>
      <c r="D119" s="225">
        <v>92792.81</v>
      </c>
      <c r="E119" s="223">
        <f>D119-C119</f>
        <v>-24130</v>
      </c>
      <c r="F119" s="417"/>
    </row>
    <row r="120" spans="2:6" ht="12.75">
      <c r="B120" s="222" t="s">
        <v>17</v>
      </c>
      <c r="C120" s="27">
        <v>0</v>
      </c>
      <c r="D120" s="27">
        <v>0</v>
      </c>
      <c r="E120" s="223">
        <f t="shared" si="4"/>
        <v>0</v>
      </c>
      <c r="F120" s="398"/>
    </row>
    <row r="121" spans="2:6" ht="12.75">
      <c r="B121" s="222" t="s">
        <v>83</v>
      </c>
      <c r="C121" s="226">
        <v>0</v>
      </c>
      <c r="D121" s="226">
        <v>0</v>
      </c>
      <c r="E121" s="223">
        <f t="shared" si="4"/>
        <v>0</v>
      </c>
      <c r="F121" s="417"/>
    </row>
    <row r="122" spans="2:6" ht="12.75">
      <c r="B122" s="222" t="s">
        <v>18</v>
      </c>
      <c r="C122" s="226">
        <v>0</v>
      </c>
      <c r="D122" s="226">
        <v>0</v>
      </c>
      <c r="E122" s="223">
        <f t="shared" si="4"/>
        <v>0</v>
      </c>
      <c r="F122" s="398"/>
    </row>
    <row r="123" spans="2:6" ht="30" customHeight="1">
      <c r="B123" s="220" t="s">
        <v>79</v>
      </c>
      <c r="C123" s="221">
        <v>0</v>
      </c>
      <c r="D123" s="221">
        <v>0</v>
      </c>
      <c r="E123" s="221">
        <v>0</v>
      </c>
      <c r="F123" s="397"/>
    </row>
    <row r="124" spans="2:6" ht="25.5">
      <c r="B124" s="220" t="s">
        <v>19</v>
      </c>
      <c r="C124" s="221">
        <v>0</v>
      </c>
      <c r="D124" s="221">
        <v>0</v>
      </c>
      <c r="E124" s="221">
        <v>0</v>
      </c>
      <c r="F124" s="397"/>
    </row>
    <row r="125" spans="2:6" ht="12.75" customHeight="1">
      <c r="B125" s="222" t="s">
        <v>20</v>
      </c>
      <c r="C125" s="6">
        <v>0</v>
      </c>
      <c r="D125" s="6">
        <v>0</v>
      </c>
      <c r="E125" s="6">
        <v>0</v>
      </c>
      <c r="F125" s="400"/>
    </row>
    <row r="126" spans="2:6" ht="12.75">
      <c r="B126" s="222" t="s">
        <v>21</v>
      </c>
      <c r="C126" s="6">
        <v>0</v>
      </c>
      <c r="D126" s="6">
        <v>0</v>
      </c>
      <c r="E126" s="6">
        <v>0</v>
      </c>
      <c r="F126" s="400"/>
    </row>
    <row r="127" spans="2:6" ht="12.75">
      <c r="B127" s="188" t="s">
        <v>22</v>
      </c>
      <c r="C127" s="221">
        <f>SUM(C116,C123,C124,)</f>
        <v>116922.81</v>
      </c>
      <c r="D127" s="221">
        <f>SUM(D116,D123,D124,)</f>
        <v>92792.81</v>
      </c>
      <c r="E127" s="221">
        <f>SUM(E116,E123,E124,)</f>
        <v>-24130</v>
      </c>
      <c r="F127" s="397"/>
    </row>
    <row r="128" spans="2:6" ht="12.75">
      <c r="B128" s="623"/>
      <c r="C128" s="624"/>
      <c r="D128" s="624"/>
      <c r="E128" s="624"/>
      <c r="F128" s="625"/>
    </row>
    <row r="129" spans="2:5" ht="20.25" customHeight="1">
      <c r="B129" s="635" t="s">
        <v>75</v>
      </c>
      <c r="C129" s="635"/>
      <c r="D129" s="635"/>
      <c r="E129" s="635"/>
    </row>
    <row r="130" spans="2:5" ht="15">
      <c r="B130" s="3"/>
      <c r="C130" s="9"/>
      <c r="D130" s="9"/>
      <c r="E130" s="187"/>
    </row>
    <row r="131" spans="2:6" ht="45.75" customHeight="1">
      <c r="B131" s="188" t="s">
        <v>12</v>
      </c>
      <c r="C131" s="421" t="s">
        <v>258</v>
      </c>
      <c r="D131" s="421" t="s">
        <v>321</v>
      </c>
      <c r="E131" s="420" t="s">
        <v>13</v>
      </c>
      <c r="F131" s="396" t="s">
        <v>262</v>
      </c>
    </row>
    <row r="132" spans="2:6" ht="38.25">
      <c r="B132" s="220" t="s">
        <v>14</v>
      </c>
      <c r="C132" s="221">
        <f>SUM(C133:C138)</f>
        <v>1617229.8800000001</v>
      </c>
      <c r="D132" s="422">
        <f>SUM(D133:D138)</f>
        <v>1617433.19</v>
      </c>
      <c r="E132" s="221">
        <f aca="true" t="shared" si="5" ref="E132:E139">D132-C132</f>
        <v>203.30999999982305</v>
      </c>
      <c r="F132" s="397"/>
    </row>
    <row r="133" spans="2:6" ht="12.75">
      <c r="B133" s="222" t="s">
        <v>48</v>
      </c>
      <c r="C133" s="423">
        <v>0</v>
      </c>
      <c r="D133" s="423">
        <v>0</v>
      </c>
      <c r="E133" s="223">
        <f t="shared" si="5"/>
        <v>0</v>
      </c>
      <c r="F133" s="398"/>
    </row>
    <row r="134" spans="2:6" ht="12.75">
      <c r="B134" s="222" t="s">
        <v>15</v>
      </c>
      <c r="C134" s="424">
        <v>1467885.97</v>
      </c>
      <c r="D134" s="424">
        <v>1467885.97</v>
      </c>
      <c r="E134" s="27">
        <f t="shared" si="5"/>
        <v>0</v>
      </c>
      <c r="F134" s="398"/>
    </row>
    <row r="135" spans="2:6" ht="38.25">
      <c r="B135" s="222" t="s">
        <v>16</v>
      </c>
      <c r="C135" s="425">
        <v>105594.63</v>
      </c>
      <c r="D135" s="425">
        <v>100773.39</v>
      </c>
      <c r="E135" s="27">
        <f t="shared" si="5"/>
        <v>-4821.240000000005</v>
      </c>
      <c r="F135" s="398"/>
    </row>
    <row r="136" spans="2:6" ht="12.75">
      <c r="B136" s="222" t="s">
        <v>17</v>
      </c>
      <c r="C136" s="426">
        <v>0</v>
      </c>
      <c r="D136" s="426">
        <v>0</v>
      </c>
      <c r="E136" s="27">
        <f t="shared" si="5"/>
        <v>0</v>
      </c>
      <c r="F136" s="398"/>
    </row>
    <row r="137" spans="2:6" ht="12.75">
      <c r="B137" s="222" t="s">
        <v>83</v>
      </c>
      <c r="C137" s="427">
        <v>43749.28</v>
      </c>
      <c r="D137" s="427">
        <v>48773.83</v>
      </c>
      <c r="E137" s="226">
        <f t="shared" si="5"/>
        <v>5024.550000000003</v>
      </c>
      <c r="F137" s="417"/>
    </row>
    <row r="138" spans="2:6" ht="12.75">
      <c r="B138" s="222" t="s">
        <v>18</v>
      </c>
      <c r="C138" s="427">
        <v>0</v>
      </c>
      <c r="D138" s="427">
        <v>0</v>
      </c>
      <c r="E138" s="27">
        <f t="shared" si="5"/>
        <v>0</v>
      </c>
      <c r="F138" s="398"/>
    </row>
    <row r="139" spans="2:6" ht="26.25" customHeight="1">
      <c r="B139" s="220" t="s">
        <v>79</v>
      </c>
      <c r="C139" s="221">
        <v>0</v>
      </c>
      <c r="D139" s="422">
        <v>0</v>
      </c>
      <c r="E139" s="221">
        <f t="shared" si="5"/>
        <v>0</v>
      </c>
      <c r="F139" s="397"/>
    </row>
    <row r="140" spans="2:6" ht="25.5">
      <c r="B140" s="220" t="s">
        <v>19</v>
      </c>
      <c r="C140" s="221">
        <v>0</v>
      </c>
      <c r="D140" s="422">
        <v>0</v>
      </c>
      <c r="E140" s="221">
        <f>C140-D140</f>
        <v>0</v>
      </c>
      <c r="F140" s="397"/>
    </row>
    <row r="141" spans="2:6" ht="12.75" customHeight="1">
      <c r="B141" s="222" t="s">
        <v>20</v>
      </c>
      <c r="C141" s="6">
        <v>0</v>
      </c>
      <c r="D141" s="424">
        <v>0</v>
      </c>
      <c r="E141" s="227">
        <f>C141-D141</f>
        <v>0</v>
      </c>
      <c r="F141" s="400"/>
    </row>
    <row r="142" spans="2:6" ht="12.75">
      <c r="B142" s="222" t="s">
        <v>21</v>
      </c>
      <c r="C142" s="6">
        <v>0</v>
      </c>
      <c r="D142" s="424">
        <v>0</v>
      </c>
      <c r="E142" s="227">
        <f>C142-D142</f>
        <v>0</v>
      </c>
      <c r="F142" s="400"/>
    </row>
    <row r="143" spans="2:6" ht="12.75">
      <c r="B143" s="188" t="s">
        <v>22</v>
      </c>
      <c r="C143" s="221">
        <f>SUM(C132,C139,C140,)</f>
        <v>1617229.8800000001</v>
      </c>
      <c r="D143" s="422">
        <f>SUM(D132,D139,D140,)</f>
        <v>1617433.19</v>
      </c>
      <c r="E143" s="415">
        <f>E132+E139+E140</f>
        <v>203.30999999982305</v>
      </c>
      <c r="F143" s="431"/>
    </row>
    <row r="144" spans="2:6" ht="12.75">
      <c r="B144" s="628"/>
      <c r="C144" s="629"/>
      <c r="D144" s="629"/>
      <c r="E144" s="630"/>
      <c r="F144" s="630"/>
    </row>
    <row r="145" spans="2:5" ht="12.75">
      <c r="B145" s="1"/>
      <c r="C145" s="1"/>
      <c r="D145" s="1"/>
      <c r="E145" s="184"/>
    </row>
    <row r="146" spans="2:5" ht="12.75">
      <c r="B146" s="1"/>
      <c r="C146" s="1"/>
      <c r="D146" s="1"/>
      <c r="E146" s="184"/>
    </row>
    <row r="147" spans="2:5" ht="12.75">
      <c r="B147" s="1"/>
      <c r="C147" s="1"/>
      <c r="D147" s="1"/>
      <c r="E147" s="184"/>
    </row>
    <row r="148" spans="2:5" ht="12.75">
      <c r="B148" s="1"/>
      <c r="C148" s="1"/>
      <c r="D148" s="1"/>
      <c r="E148" s="184"/>
    </row>
    <row r="149" spans="2:5" ht="12.75">
      <c r="B149" s="1"/>
      <c r="C149" s="1"/>
      <c r="D149" s="1"/>
      <c r="E149" s="184"/>
    </row>
    <row r="150" spans="2:5" ht="1.5" customHeight="1">
      <c r="B150" s="1"/>
      <c r="C150" s="1"/>
      <c r="D150" s="1"/>
      <c r="E150" s="184"/>
    </row>
    <row r="151" spans="2:6" ht="12.75">
      <c r="B151" s="1"/>
      <c r="C151" s="1"/>
      <c r="D151" s="605" t="s">
        <v>86</v>
      </c>
      <c r="E151" s="605"/>
      <c r="F151" s="495"/>
    </row>
    <row r="152" spans="2:5" ht="44.25" customHeight="1">
      <c r="B152" s="631" t="s">
        <v>310</v>
      </c>
      <c r="C152" s="631"/>
      <c r="D152" s="631"/>
      <c r="E152" s="631"/>
    </row>
    <row r="153" spans="2:5" ht="21.75" customHeight="1">
      <c r="B153" s="635" t="s">
        <v>76</v>
      </c>
      <c r="C153" s="635"/>
      <c r="D153" s="635"/>
      <c r="E153" s="635"/>
    </row>
    <row r="154" spans="2:5" ht="15">
      <c r="B154" s="3"/>
      <c r="C154" s="9"/>
      <c r="D154" s="9"/>
      <c r="E154" s="187"/>
    </row>
    <row r="155" spans="2:6" ht="38.25" customHeight="1">
      <c r="B155" s="188" t="s">
        <v>12</v>
      </c>
      <c r="C155" s="432" t="s">
        <v>341</v>
      </c>
      <c r="D155" s="432" t="s">
        <v>321</v>
      </c>
      <c r="E155" s="420" t="s">
        <v>13</v>
      </c>
      <c r="F155" s="428"/>
    </row>
    <row r="156" spans="2:6" ht="38.25">
      <c r="B156" s="220" t="s">
        <v>14</v>
      </c>
      <c r="C156" s="221">
        <f>SUM(C157:C162)</f>
        <v>20412.55</v>
      </c>
      <c r="D156" s="221">
        <f>SUM(D157:D162)</f>
        <v>20412.55</v>
      </c>
      <c r="E156" s="221">
        <f aca="true" t="shared" si="6" ref="E156:E163">D156-C156</f>
        <v>0</v>
      </c>
      <c r="F156" s="429"/>
    </row>
    <row r="157" spans="2:6" ht="12.75">
      <c r="B157" s="222" t="s">
        <v>48</v>
      </c>
      <c r="C157" s="223">
        <v>0</v>
      </c>
      <c r="D157" s="223">
        <v>0</v>
      </c>
      <c r="E157" s="223">
        <f t="shared" si="6"/>
        <v>0</v>
      </c>
      <c r="F157" s="430"/>
    </row>
    <row r="158" spans="2:6" ht="12.75">
      <c r="B158" s="222" t="s">
        <v>15</v>
      </c>
      <c r="C158" s="6">
        <v>0</v>
      </c>
      <c r="D158" s="6">
        <v>0</v>
      </c>
      <c r="E158" s="27">
        <f t="shared" si="6"/>
        <v>0</v>
      </c>
      <c r="F158" s="430"/>
    </row>
    <row r="159" spans="2:6" ht="38.25">
      <c r="B159" s="222" t="s">
        <v>16</v>
      </c>
      <c r="C159" s="224">
        <v>20412.55</v>
      </c>
      <c r="D159" s="224">
        <v>20412.55</v>
      </c>
      <c r="E159" s="226">
        <f t="shared" si="6"/>
        <v>0</v>
      </c>
      <c r="F159" s="430"/>
    </row>
    <row r="160" spans="2:6" ht="12.75">
      <c r="B160" s="222" t="s">
        <v>17</v>
      </c>
      <c r="C160" s="27">
        <v>0</v>
      </c>
      <c r="D160" s="27">
        <v>0</v>
      </c>
      <c r="E160" s="27">
        <f t="shared" si="6"/>
        <v>0</v>
      </c>
      <c r="F160" s="430"/>
    </row>
    <row r="161" spans="2:6" ht="12.75">
      <c r="B161" s="222" t="s">
        <v>84</v>
      </c>
      <c r="C161" s="226">
        <v>0</v>
      </c>
      <c r="D161" s="226">
        <v>0</v>
      </c>
      <c r="E161" s="226">
        <f t="shared" si="6"/>
        <v>0</v>
      </c>
      <c r="F161" s="430"/>
    </row>
    <row r="162" spans="2:6" ht="12.75">
      <c r="B162" s="222" t="s">
        <v>18</v>
      </c>
      <c r="C162" s="27">
        <v>0</v>
      </c>
      <c r="D162" s="27">
        <v>0</v>
      </c>
      <c r="E162" s="27">
        <f t="shared" si="6"/>
        <v>0</v>
      </c>
      <c r="F162" s="430"/>
    </row>
    <row r="163" spans="2:6" ht="24" customHeight="1">
      <c r="B163" s="220" t="s">
        <v>79</v>
      </c>
      <c r="C163" s="221">
        <v>0</v>
      </c>
      <c r="D163" s="221">
        <v>0</v>
      </c>
      <c r="E163" s="221">
        <f t="shared" si="6"/>
        <v>0</v>
      </c>
      <c r="F163" s="429"/>
    </row>
    <row r="164" spans="2:6" ht="25.5">
      <c r="B164" s="220" t="s">
        <v>19</v>
      </c>
      <c r="C164" s="221">
        <v>0</v>
      </c>
      <c r="D164" s="221">
        <v>0</v>
      </c>
      <c r="E164" s="221">
        <f>C164-D164</f>
        <v>0</v>
      </c>
      <c r="F164" s="429"/>
    </row>
    <row r="165" spans="2:6" ht="12.75" customHeight="1">
      <c r="B165" s="222" t="s">
        <v>20</v>
      </c>
      <c r="C165" s="6">
        <v>0</v>
      </c>
      <c r="D165" s="6">
        <v>0</v>
      </c>
      <c r="E165" s="227">
        <f>C165-D165</f>
        <v>0</v>
      </c>
      <c r="F165" s="430"/>
    </row>
    <row r="166" spans="2:6" ht="12.75">
      <c r="B166" s="222" t="s">
        <v>21</v>
      </c>
      <c r="C166" s="6">
        <v>0</v>
      </c>
      <c r="D166" s="6">
        <v>0</v>
      </c>
      <c r="E166" s="227">
        <f>C166-D166</f>
        <v>0</v>
      </c>
      <c r="F166" s="430"/>
    </row>
    <row r="167" spans="2:6" ht="12.75">
      <c r="B167" s="188" t="s">
        <v>22</v>
      </c>
      <c r="C167" s="221">
        <f>SUM(C156,C163,C164,)</f>
        <v>20412.55</v>
      </c>
      <c r="D167" s="221">
        <f>SUM(D156,D163,D164,)</f>
        <v>20412.55</v>
      </c>
      <c r="E167" s="221">
        <f>SUM(E156,E163,E164,)</f>
        <v>0</v>
      </c>
      <c r="F167" s="429"/>
    </row>
    <row r="168" spans="2:6" ht="12.75">
      <c r="B168" s="626"/>
      <c r="C168" s="626"/>
      <c r="D168" s="626"/>
      <c r="E168" s="626"/>
      <c r="F168" s="627"/>
    </row>
    <row r="169" spans="2:5" ht="23.25" customHeight="1">
      <c r="B169" s="635" t="s">
        <v>77</v>
      </c>
      <c r="C169" s="635"/>
      <c r="D169" s="635"/>
      <c r="E169" s="635"/>
    </row>
    <row r="170" spans="2:5" ht="15">
      <c r="B170" s="3"/>
      <c r="C170" s="9"/>
      <c r="D170" s="9"/>
      <c r="E170" s="187"/>
    </row>
    <row r="171" spans="2:5" ht="42" customHeight="1">
      <c r="B171" s="188" t="s">
        <v>12</v>
      </c>
      <c r="C171" s="505" t="s">
        <v>263</v>
      </c>
      <c r="D171" s="441" t="s">
        <v>284</v>
      </c>
      <c r="E171" s="188" t="s">
        <v>13</v>
      </c>
    </row>
    <row r="172" spans="2:5" ht="27" customHeight="1">
      <c r="B172" s="220" t="s">
        <v>14</v>
      </c>
      <c r="C172" s="221">
        <f>SUM(C173:C178)</f>
        <v>2375771.3099999996</v>
      </c>
      <c r="D172" s="221">
        <f>SUM(D173:D178)</f>
        <v>2375771.3099999996</v>
      </c>
      <c r="E172" s="221">
        <f>D172-C172</f>
        <v>0</v>
      </c>
    </row>
    <row r="173" spans="2:5" ht="12.75">
      <c r="B173" s="222" t="s">
        <v>48</v>
      </c>
      <c r="C173" s="223">
        <v>0</v>
      </c>
      <c r="D173" s="223">
        <v>0</v>
      </c>
      <c r="E173" s="223">
        <f>D173-C173</f>
        <v>0</v>
      </c>
    </row>
    <row r="174" spans="2:5" ht="12.75">
      <c r="B174" s="222" t="s">
        <v>15</v>
      </c>
      <c r="C174" s="6">
        <v>1781110.24</v>
      </c>
      <c r="D174" s="6">
        <v>1781110.24</v>
      </c>
      <c r="E174" s="27">
        <f>D174-C174</f>
        <v>0</v>
      </c>
    </row>
    <row r="175" spans="2:5" ht="38.25">
      <c r="B175" s="222" t="s">
        <v>16</v>
      </c>
      <c r="C175" s="224">
        <v>0</v>
      </c>
      <c r="D175" s="225">
        <v>0</v>
      </c>
      <c r="E175" s="226">
        <v>0</v>
      </c>
    </row>
    <row r="176" spans="2:5" ht="12.75">
      <c r="B176" s="222" t="s">
        <v>17</v>
      </c>
      <c r="C176" s="27">
        <v>515918.52</v>
      </c>
      <c r="D176" s="27">
        <v>515918.52</v>
      </c>
      <c r="E176" s="27">
        <f>D176-C176</f>
        <v>0</v>
      </c>
    </row>
    <row r="177" spans="2:5" ht="12.75">
      <c r="B177" s="222" t="s">
        <v>83</v>
      </c>
      <c r="C177" s="226">
        <v>78742.55</v>
      </c>
      <c r="D177" s="226">
        <v>78742.55</v>
      </c>
      <c r="E177" s="226">
        <f>D177-C177</f>
        <v>0</v>
      </c>
    </row>
    <row r="178" spans="2:5" ht="12.75">
      <c r="B178" s="222" t="s">
        <v>18</v>
      </c>
      <c r="C178" s="27">
        <v>0</v>
      </c>
      <c r="D178" s="226">
        <v>0</v>
      </c>
      <c r="E178" s="27">
        <f>D178-C178</f>
        <v>0</v>
      </c>
    </row>
    <row r="179" spans="2:5" ht="27" customHeight="1">
      <c r="B179" s="220" t="s">
        <v>79</v>
      </c>
      <c r="C179" s="221">
        <v>0</v>
      </c>
      <c r="D179" s="221">
        <v>0</v>
      </c>
      <c r="E179" s="221">
        <f>D179-C179</f>
        <v>0</v>
      </c>
    </row>
    <row r="180" spans="2:5" ht="25.5">
      <c r="B180" s="220" t="s">
        <v>19</v>
      </c>
      <c r="C180" s="221">
        <v>0</v>
      </c>
      <c r="D180" s="221">
        <v>0</v>
      </c>
      <c r="E180" s="221">
        <f>C180-D180</f>
        <v>0</v>
      </c>
    </row>
    <row r="181" spans="2:5" ht="12.75" customHeight="1">
      <c r="B181" s="222" t="s">
        <v>20</v>
      </c>
      <c r="C181" s="6">
        <v>0</v>
      </c>
      <c r="D181" s="6">
        <v>0</v>
      </c>
      <c r="E181" s="227">
        <f>C181-D181</f>
        <v>0</v>
      </c>
    </row>
    <row r="182" spans="2:5" ht="12.75">
      <c r="B182" s="222" t="s">
        <v>21</v>
      </c>
      <c r="C182" s="6">
        <v>0</v>
      </c>
      <c r="D182" s="6">
        <v>0</v>
      </c>
      <c r="E182" s="227">
        <f>C182-D182</f>
        <v>0</v>
      </c>
    </row>
    <row r="183" spans="2:5" ht="14.25" customHeight="1">
      <c r="B183" s="188" t="s">
        <v>22</v>
      </c>
      <c r="C183" s="221">
        <f>SUM(C172,C179,C180,)</f>
        <v>2375771.3099999996</v>
      </c>
      <c r="D183" s="221">
        <f>SUM(D172,D179,D180,)</f>
        <v>2375771.3099999996</v>
      </c>
      <c r="E183" s="221">
        <f>SUM(E172,E179,E180,)</f>
        <v>0</v>
      </c>
    </row>
    <row r="184" spans="2:5" ht="12.75">
      <c r="B184" s="1"/>
      <c r="C184" s="1"/>
      <c r="D184" s="1"/>
      <c r="E184" s="1"/>
    </row>
    <row r="185" spans="2:5" ht="12.75">
      <c r="B185" s="1"/>
      <c r="C185" s="1"/>
      <c r="D185" s="1"/>
      <c r="E185" s="1"/>
    </row>
    <row r="186" spans="2:5" ht="12.75">
      <c r="B186" s="1"/>
      <c r="C186" s="1"/>
      <c r="D186" s="1"/>
      <c r="E186" s="1"/>
    </row>
    <row r="187" spans="2:5" ht="12.75">
      <c r="B187" s="1"/>
      <c r="C187" s="1"/>
      <c r="D187" s="1"/>
      <c r="E187" s="1"/>
    </row>
    <row r="188" spans="2:5" ht="12.75">
      <c r="B188" s="1"/>
      <c r="C188" s="1"/>
      <c r="D188" s="1"/>
      <c r="E188" s="1"/>
    </row>
    <row r="189" spans="2:5" ht="12.75">
      <c r="B189" s="1"/>
      <c r="C189" s="1"/>
      <c r="D189" s="1"/>
      <c r="E189" s="1"/>
    </row>
    <row r="190" spans="2:5" ht="12.75">
      <c r="B190" s="1"/>
      <c r="C190" s="1"/>
      <c r="D190" s="1"/>
      <c r="E190" s="1"/>
    </row>
    <row r="191" spans="2:5" ht="12.75">
      <c r="B191" s="1"/>
      <c r="C191" s="1"/>
      <c r="D191" s="1"/>
      <c r="E191" s="1"/>
    </row>
    <row r="192" spans="2:6" ht="23.25" customHeight="1">
      <c r="B192" s="1"/>
      <c r="C192" s="1"/>
      <c r="D192" s="605" t="s">
        <v>87</v>
      </c>
      <c r="E192" s="605"/>
      <c r="F192" s="495"/>
    </row>
    <row r="193" spans="2:5" ht="44.25" customHeight="1">
      <c r="B193" s="631" t="s">
        <v>342</v>
      </c>
      <c r="C193" s="631"/>
      <c r="D193" s="631"/>
      <c r="E193" s="631"/>
    </row>
    <row r="194" spans="2:5" ht="27.75" customHeight="1">
      <c r="B194" s="635" t="s">
        <v>78</v>
      </c>
      <c r="C194" s="635"/>
      <c r="D194" s="635"/>
      <c r="E194" s="635"/>
    </row>
    <row r="195" spans="2:5" ht="15">
      <c r="B195" s="3"/>
      <c r="C195" s="9"/>
      <c r="D195" s="9"/>
      <c r="E195" s="187"/>
    </row>
    <row r="196" spans="2:5" ht="38.25" customHeight="1">
      <c r="B196" s="188" t="s">
        <v>12</v>
      </c>
      <c r="C196" s="517" t="s">
        <v>263</v>
      </c>
      <c r="D196" s="432" t="s">
        <v>284</v>
      </c>
      <c r="E196" s="188" t="s">
        <v>13</v>
      </c>
    </row>
    <row r="197" spans="2:5" ht="38.25">
      <c r="B197" s="220" t="s">
        <v>14</v>
      </c>
      <c r="C197" s="221">
        <f>SUM(C198:C203)</f>
        <v>8452266.02</v>
      </c>
      <c r="D197" s="221">
        <f>SUM(D198:D203)</f>
        <v>8495677.1</v>
      </c>
      <c r="E197" s="221">
        <f aca="true" t="shared" si="7" ref="E197:E204">D197-C197</f>
        <v>43411.080000000075</v>
      </c>
    </row>
    <row r="198" spans="2:5" ht="12.75">
      <c r="B198" s="222" t="s">
        <v>48</v>
      </c>
      <c r="C198" s="223">
        <v>69651</v>
      </c>
      <c r="D198" s="223">
        <v>69651</v>
      </c>
      <c r="E198" s="223">
        <f t="shared" si="7"/>
        <v>0</v>
      </c>
    </row>
    <row r="199" spans="2:5" ht="12.75">
      <c r="B199" s="222" t="s">
        <v>15</v>
      </c>
      <c r="C199" s="6">
        <v>6767519.25</v>
      </c>
      <c r="D199" s="6">
        <v>6767519.25</v>
      </c>
      <c r="E199" s="27">
        <f t="shared" si="7"/>
        <v>0</v>
      </c>
    </row>
    <row r="200" spans="2:5" ht="38.25">
      <c r="B200" s="222" t="s">
        <v>16</v>
      </c>
      <c r="C200" s="225">
        <v>205913.47</v>
      </c>
      <c r="D200" s="225">
        <v>210335.75</v>
      </c>
      <c r="E200" s="27">
        <f t="shared" si="7"/>
        <v>4422.279999999999</v>
      </c>
    </row>
    <row r="201" spans="2:5" ht="12.75">
      <c r="B201" s="222" t="s">
        <v>17</v>
      </c>
      <c r="C201" s="27">
        <v>337344.96</v>
      </c>
      <c r="D201" s="27">
        <v>353844.96</v>
      </c>
      <c r="E201" s="27">
        <f t="shared" si="7"/>
        <v>16500</v>
      </c>
    </row>
    <row r="202" spans="2:5" ht="12.75">
      <c r="B202" s="222" t="s">
        <v>83</v>
      </c>
      <c r="C202" s="226">
        <v>926352.1</v>
      </c>
      <c r="D202" s="226">
        <v>948840.9</v>
      </c>
      <c r="E202" s="226">
        <f t="shared" si="7"/>
        <v>22488.800000000047</v>
      </c>
    </row>
    <row r="203" spans="2:5" ht="12.75">
      <c r="B203" s="222" t="s">
        <v>18</v>
      </c>
      <c r="C203" s="226">
        <v>145485.24</v>
      </c>
      <c r="D203" s="226">
        <v>145485.24</v>
      </c>
      <c r="E203" s="27">
        <f t="shared" si="7"/>
        <v>0</v>
      </c>
    </row>
    <row r="204" spans="2:5" ht="24.75" customHeight="1">
      <c r="B204" s="220" t="s">
        <v>79</v>
      </c>
      <c r="C204" s="221">
        <v>173967.82</v>
      </c>
      <c r="D204" s="221">
        <v>201995.32</v>
      </c>
      <c r="E204" s="221">
        <f t="shared" si="7"/>
        <v>28027.5</v>
      </c>
    </row>
    <row r="205" spans="2:5" ht="25.5">
      <c r="B205" s="220" t="s">
        <v>19</v>
      </c>
      <c r="C205" s="221">
        <v>0</v>
      </c>
      <c r="D205" s="221">
        <v>0</v>
      </c>
      <c r="E205" s="221">
        <f>C205-D205</f>
        <v>0</v>
      </c>
    </row>
    <row r="206" spans="2:5" ht="12.75" customHeight="1">
      <c r="B206" s="222" t="s">
        <v>20</v>
      </c>
      <c r="C206" s="6">
        <v>0</v>
      </c>
      <c r="D206" s="6">
        <v>0</v>
      </c>
      <c r="E206" s="227">
        <f>C206-D206</f>
        <v>0</v>
      </c>
    </row>
    <row r="207" spans="2:5" ht="12.75">
      <c r="B207" s="222" t="s">
        <v>21</v>
      </c>
      <c r="C207" s="6">
        <v>0</v>
      </c>
      <c r="D207" s="6">
        <v>0</v>
      </c>
      <c r="E207" s="227">
        <f>C207-D207</f>
        <v>0</v>
      </c>
    </row>
    <row r="208" spans="2:5" ht="12.75">
      <c r="B208" s="188" t="s">
        <v>22</v>
      </c>
      <c r="C208" s="221">
        <f>SUM(C197,C204,C205,)</f>
        <v>8626233.84</v>
      </c>
      <c r="D208" s="221">
        <f>SUM(D197,D204,D205,)</f>
        <v>8697672.42</v>
      </c>
      <c r="E208" s="221">
        <f>SUM(E197,E204,E205,)</f>
        <v>71438.58000000007</v>
      </c>
    </row>
    <row r="209" spans="2:5" ht="12.75">
      <c r="B209" s="28"/>
      <c r="C209" s="3"/>
      <c r="D209" s="3"/>
      <c r="E209" s="7"/>
    </row>
    <row r="210" spans="2:5" ht="15">
      <c r="B210" s="635" t="s">
        <v>265</v>
      </c>
      <c r="C210" s="635"/>
      <c r="D210" s="635"/>
      <c r="E210" s="635"/>
    </row>
    <row r="211" spans="2:5" ht="15">
      <c r="B211" s="3"/>
      <c r="C211" s="9"/>
      <c r="D211" s="9"/>
      <c r="E211" s="187"/>
    </row>
    <row r="212" spans="2:5" ht="38.25" customHeight="1">
      <c r="B212" s="188" t="s">
        <v>12</v>
      </c>
      <c r="C212" s="513" t="s">
        <v>263</v>
      </c>
      <c r="D212" s="432" t="s">
        <v>284</v>
      </c>
      <c r="E212" s="188" t="s">
        <v>13</v>
      </c>
    </row>
    <row r="213" spans="2:5" ht="38.25">
      <c r="B213" s="220" t="s">
        <v>14</v>
      </c>
      <c r="C213" s="221">
        <f>SUM(C214:C219)</f>
        <v>1587287.1900000002</v>
      </c>
      <c r="D213" s="221">
        <f>SUM(D214:D219)</f>
        <v>1572972.55</v>
      </c>
      <c r="E213" s="221">
        <f aca="true" t="shared" si="8" ref="E213:E220">D213-C213</f>
        <v>-14314.64000000013</v>
      </c>
    </row>
    <row r="214" spans="2:5" ht="12.75">
      <c r="B214" s="222" t="s">
        <v>48</v>
      </c>
      <c r="C214" s="223">
        <v>0</v>
      </c>
      <c r="D214" s="223">
        <v>0</v>
      </c>
      <c r="E214" s="223">
        <f t="shared" si="8"/>
        <v>0</v>
      </c>
    </row>
    <row r="215" spans="2:5" ht="12.75">
      <c r="B215" s="222" t="s">
        <v>15</v>
      </c>
      <c r="C215" s="6">
        <v>685496.93</v>
      </c>
      <c r="D215" s="6">
        <v>685496.93</v>
      </c>
      <c r="E215" s="223">
        <f t="shared" si="8"/>
        <v>0</v>
      </c>
    </row>
    <row r="216" spans="2:5" ht="38.25">
      <c r="B216" s="222" t="s">
        <v>16</v>
      </c>
      <c r="C216" s="225">
        <v>879946.73</v>
      </c>
      <c r="D216" s="225">
        <v>865632.09</v>
      </c>
      <c r="E216" s="223">
        <f t="shared" si="8"/>
        <v>-14314.640000000014</v>
      </c>
    </row>
    <row r="217" spans="2:5" ht="12.75">
      <c r="B217" s="222" t="s">
        <v>17</v>
      </c>
      <c r="C217" s="27">
        <v>0</v>
      </c>
      <c r="D217" s="27">
        <v>0</v>
      </c>
      <c r="E217" s="223">
        <f t="shared" si="8"/>
        <v>0</v>
      </c>
    </row>
    <row r="218" spans="2:5" ht="12.75">
      <c r="B218" s="222" t="s">
        <v>83</v>
      </c>
      <c r="C218" s="226">
        <v>21843.53</v>
      </c>
      <c r="D218" s="226">
        <v>21843.53</v>
      </c>
      <c r="E218" s="223">
        <f t="shared" si="8"/>
        <v>0</v>
      </c>
    </row>
    <row r="219" spans="2:5" ht="12.75">
      <c r="B219" s="222" t="s">
        <v>18</v>
      </c>
      <c r="C219" s="226">
        <v>0</v>
      </c>
      <c r="D219" s="226">
        <v>0</v>
      </c>
      <c r="E219" s="223">
        <f t="shared" si="8"/>
        <v>0</v>
      </c>
    </row>
    <row r="220" spans="2:5" ht="26.25" customHeight="1">
      <c r="B220" s="220" t="s">
        <v>79</v>
      </c>
      <c r="C220" s="221">
        <v>59098.25</v>
      </c>
      <c r="D220" s="221">
        <v>59098.25</v>
      </c>
      <c r="E220" s="221">
        <f t="shared" si="8"/>
        <v>0</v>
      </c>
    </row>
    <row r="221" spans="2:5" ht="25.5">
      <c r="B221" s="220" t="s">
        <v>19</v>
      </c>
      <c r="C221" s="221">
        <v>0</v>
      </c>
      <c r="D221" s="221">
        <v>0</v>
      </c>
      <c r="E221" s="221">
        <f>C221-D221</f>
        <v>0</v>
      </c>
    </row>
    <row r="222" spans="2:5" ht="12.75" customHeight="1">
      <c r="B222" s="222" t="s">
        <v>20</v>
      </c>
      <c r="C222" s="6">
        <v>0</v>
      </c>
      <c r="D222" s="6">
        <v>0</v>
      </c>
      <c r="E222" s="227">
        <f>C222-D222</f>
        <v>0</v>
      </c>
    </row>
    <row r="223" spans="2:5" ht="12.75">
      <c r="B223" s="222" t="s">
        <v>21</v>
      </c>
      <c r="C223" s="6">
        <v>0</v>
      </c>
      <c r="D223" s="6">
        <v>0</v>
      </c>
      <c r="E223" s="227">
        <f>C223-D223</f>
        <v>0</v>
      </c>
    </row>
    <row r="224" spans="2:5" ht="12.75">
      <c r="B224" s="188" t="s">
        <v>22</v>
      </c>
      <c r="C224" s="221">
        <f>SUM(C213,C220,C221,)</f>
        <v>1646385.4400000002</v>
      </c>
      <c r="D224" s="221">
        <f>SUM(D213,D220,D221,)</f>
        <v>1632070.8</v>
      </c>
      <c r="E224" s="221">
        <f>SUM(E213,E220,E221,)</f>
        <v>-14314.64000000013</v>
      </c>
    </row>
    <row r="225" spans="2:5" ht="12.75">
      <c r="B225" s="1"/>
      <c r="C225" s="1"/>
      <c r="D225" s="1"/>
      <c r="E225" s="1"/>
    </row>
    <row r="226" spans="2:5" ht="12.75">
      <c r="B226" s="1"/>
      <c r="C226" s="1"/>
      <c r="D226" s="1"/>
      <c r="E226" s="1"/>
    </row>
    <row r="227" spans="2:5" ht="12.75">
      <c r="B227" s="1"/>
      <c r="C227" s="1"/>
      <c r="D227" s="1"/>
      <c r="E227" s="1"/>
    </row>
    <row r="228" spans="2:5" ht="12.75">
      <c r="B228" s="1"/>
      <c r="C228" s="1"/>
      <c r="D228" s="1"/>
      <c r="E228" s="1"/>
    </row>
    <row r="229" spans="2:5" ht="12.75">
      <c r="B229" s="1"/>
      <c r="C229" s="1"/>
      <c r="D229" s="1"/>
      <c r="E229" s="1"/>
    </row>
    <row r="230" spans="2:5" ht="7.5" customHeight="1">
      <c r="B230" s="1"/>
      <c r="C230" s="1"/>
      <c r="D230" s="1"/>
      <c r="E230" s="1"/>
    </row>
    <row r="231" spans="2:5" ht="8.25" customHeight="1">
      <c r="B231" s="1"/>
      <c r="C231" s="1"/>
      <c r="D231" s="1"/>
      <c r="E231" s="1"/>
    </row>
    <row r="232" spans="2:6" ht="12.75">
      <c r="B232" s="1"/>
      <c r="C232" s="1"/>
      <c r="D232" s="605" t="s">
        <v>88</v>
      </c>
      <c r="E232" s="605"/>
      <c r="F232" s="495"/>
    </row>
    <row r="233" spans="2:5" ht="38.25" customHeight="1">
      <c r="B233" s="631" t="s">
        <v>310</v>
      </c>
      <c r="C233" s="631"/>
      <c r="D233" s="631"/>
      <c r="E233" s="631"/>
    </row>
    <row r="234" spans="2:5" ht="18.75" customHeight="1">
      <c r="B234" s="635" t="s">
        <v>89</v>
      </c>
      <c r="C234" s="635"/>
      <c r="D234" s="635"/>
      <c r="E234" s="635"/>
    </row>
    <row r="235" spans="2:5" ht="9.75" customHeight="1">
      <c r="B235" s="3"/>
      <c r="C235" s="9"/>
      <c r="D235" s="9"/>
      <c r="E235" s="187"/>
    </row>
    <row r="236" spans="2:5" ht="38.25" customHeight="1">
      <c r="B236" s="188" t="s">
        <v>12</v>
      </c>
      <c r="C236" s="432" t="s">
        <v>263</v>
      </c>
      <c r="D236" s="432" t="s">
        <v>284</v>
      </c>
      <c r="E236" s="188" t="s">
        <v>13</v>
      </c>
    </row>
    <row r="237" spans="2:5" ht="38.25">
      <c r="B237" s="220" t="s">
        <v>14</v>
      </c>
      <c r="C237" s="221">
        <f>SUM(C238:C243)</f>
        <v>62026.17</v>
      </c>
      <c r="D237" s="221">
        <f>SUM(D238:D243)</f>
        <v>58915.02</v>
      </c>
      <c r="E237" s="221">
        <f aca="true" t="shared" si="9" ref="E237:E244">D237-C237</f>
        <v>-3111.1500000000015</v>
      </c>
    </row>
    <row r="238" spans="2:5" ht="12.75">
      <c r="B238" s="222" t="s">
        <v>48</v>
      </c>
      <c r="C238" s="223">
        <v>1614.77</v>
      </c>
      <c r="D238" s="223">
        <v>1614.77</v>
      </c>
      <c r="E238" s="223">
        <f t="shared" si="9"/>
        <v>0</v>
      </c>
    </row>
    <row r="239" spans="2:5" ht="12.75">
      <c r="B239" s="222" t="s">
        <v>15</v>
      </c>
      <c r="C239" s="6">
        <v>52443.58</v>
      </c>
      <c r="D239" s="6">
        <v>52443.58</v>
      </c>
      <c r="E239" s="27">
        <f t="shared" si="9"/>
        <v>0</v>
      </c>
    </row>
    <row r="240" spans="2:5" ht="38.25">
      <c r="B240" s="222" t="s">
        <v>16</v>
      </c>
      <c r="C240" s="225">
        <v>0</v>
      </c>
      <c r="D240" s="225">
        <v>0</v>
      </c>
      <c r="E240" s="27">
        <f t="shared" si="9"/>
        <v>0</v>
      </c>
    </row>
    <row r="241" spans="2:5" ht="12.75">
      <c r="B241" s="222" t="s">
        <v>17</v>
      </c>
      <c r="C241" s="27">
        <v>0</v>
      </c>
      <c r="D241" s="27">
        <v>0</v>
      </c>
      <c r="E241" s="27">
        <f t="shared" si="9"/>
        <v>0</v>
      </c>
    </row>
    <row r="242" spans="2:5" ht="12.75">
      <c r="B242" s="222" t="s">
        <v>83</v>
      </c>
      <c r="C242" s="226">
        <v>7967.82</v>
      </c>
      <c r="D242" s="226">
        <v>4856.67</v>
      </c>
      <c r="E242" s="226">
        <f t="shared" si="9"/>
        <v>-3111.1499999999996</v>
      </c>
    </row>
    <row r="243" spans="2:5" ht="12.75">
      <c r="B243" s="222" t="s">
        <v>18</v>
      </c>
      <c r="C243" s="27">
        <v>0</v>
      </c>
      <c r="D243" s="226">
        <v>0</v>
      </c>
      <c r="E243" s="27">
        <f t="shared" si="9"/>
        <v>0</v>
      </c>
    </row>
    <row r="244" spans="2:5" ht="24.75" customHeight="1">
      <c r="B244" s="220" t="s">
        <v>79</v>
      </c>
      <c r="C244" s="221">
        <v>0</v>
      </c>
      <c r="D244" s="221">
        <v>0</v>
      </c>
      <c r="E244" s="221">
        <f t="shared" si="9"/>
        <v>0</v>
      </c>
    </row>
    <row r="245" spans="2:5" ht="25.5">
      <c r="B245" s="220" t="s">
        <v>19</v>
      </c>
      <c r="C245" s="221">
        <v>0</v>
      </c>
      <c r="D245" s="221">
        <v>0</v>
      </c>
      <c r="E245" s="221">
        <f>C245-D245</f>
        <v>0</v>
      </c>
    </row>
    <row r="246" spans="2:5" ht="12.75" customHeight="1">
      <c r="B246" s="222" t="s">
        <v>20</v>
      </c>
      <c r="C246" s="6">
        <v>0</v>
      </c>
      <c r="D246" s="6">
        <v>0</v>
      </c>
      <c r="E246" s="227">
        <f>C246-D246</f>
        <v>0</v>
      </c>
    </row>
    <row r="247" spans="2:5" ht="12.75">
      <c r="B247" s="222" t="s">
        <v>21</v>
      </c>
      <c r="C247" s="6">
        <v>0</v>
      </c>
      <c r="D247" s="6">
        <v>0</v>
      </c>
      <c r="E247" s="227">
        <f>C247-D247</f>
        <v>0</v>
      </c>
    </row>
    <row r="248" spans="2:5" ht="12.75">
      <c r="B248" s="188" t="s">
        <v>22</v>
      </c>
      <c r="C248" s="221">
        <f>SUM(C237,C244,C245,)</f>
        <v>62026.17</v>
      </c>
      <c r="D248" s="221">
        <f>SUM(D237,D244,D245,)</f>
        <v>58915.02</v>
      </c>
      <c r="E248" s="221">
        <f>SUM(E237,E244,E245,)</f>
        <v>-3111.1500000000015</v>
      </c>
    </row>
    <row r="249" spans="2:5" ht="11.25" customHeight="1">
      <c r="B249" s="28"/>
      <c r="C249" s="3"/>
      <c r="D249" s="3"/>
      <c r="E249" s="7"/>
    </row>
    <row r="250" spans="2:5" ht="18.75" customHeight="1">
      <c r="B250" s="347" t="s">
        <v>310</v>
      </c>
      <c r="C250" s="348"/>
      <c r="D250" s="348"/>
      <c r="E250" s="348"/>
    </row>
    <row r="251" spans="2:5" ht="15">
      <c r="B251" s="635" t="s">
        <v>90</v>
      </c>
      <c r="C251" s="635"/>
      <c r="D251" s="635"/>
      <c r="E251" s="635"/>
    </row>
    <row r="252" spans="2:5" ht="15">
      <c r="B252" s="187"/>
      <c r="C252" s="9"/>
      <c r="D252" s="9"/>
      <c r="E252" s="9"/>
    </row>
    <row r="253" spans="2:6" ht="38.25" customHeight="1">
      <c r="B253" s="188" t="s">
        <v>12</v>
      </c>
      <c r="C253" s="475" t="s">
        <v>263</v>
      </c>
      <c r="D253" s="432" t="s">
        <v>348</v>
      </c>
      <c r="E253" s="414" t="s">
        <v>13</v>
      </c>
      <c r="F253" s="396"/>
    </row>
    <row r="254" spans="2:6" ht="38.25">
      <c r="B254" s="220" t="s">
        <v>14</v>
      </c>
      <c r="C254" s="239">
        <f>SUM(C255:C260)</f>
        <v>133294210.25</v>
      </c>
      <c r="D254" s="239">
        <f>SUM(D255:D260)</f>
        <v>135693546.19</v>
      </c>
      <c r="E254" s="239">
        <f aca="true" t="shared" si="10" ref="E254:E261">D254-C254</f>
        <v>2399335.9399999976</v>
      </c>
      <c r="F254" s="416"/>
    </row>
    <row r="255" spans="2:6" ht="12.75">
      <c r="B255" s="222" t="s">
        <v>278</v>
      </c>
      <c r="C255" s="332">
        <v>14463276.02</v>
      </c>
      <c r="D255" s="332">
        <v>14676266.69</v>
      </c>
      <c r="E255" s="223">
        <f t="shared" si="10"/>
        <v>212990.66999999993</v>
      </c>
      <c r="F255" s="398"/>
    </row>
    <row r="256" spans="2:6" ht="12.75">
      <c r="B256" s="222" t="s">
        <v>15</v>
      </c>
      <c r="C256" s="332">
        <v>100909488.03</v>
      </c>
      <c r="D256" s="332">
        <v>104270109.86</v>
      </c>
      <c r="E256" s="27">
        <f t="shared" si="10"/>
        <v>3360621.829999998</v>
      </c>
      <c r="F256" s="398"/>
    </row>
    <row r="257" spans="2:6" ht="38.25">
      <c r="B257" s="222" t="s">
        <v>16</v>
      </c>
      <c r="C257" s="502">
        <v>5999848.08</v>
      </c>
      <c r="D257" s="502">
        <v>5814746.45</v>
      </c>
      <c r="E257" s="27">
        <f t="shared" si="10"/>
        <v>-185101.6299999999</v>
      </c>
      <c r="F257" s="398"/>
    </row>
    <row r="258" spans="2:6" ht="12.75">
      <c r="B258" s="222" t="s">
        <v>17</v>
      </c>
      <c r="C258" s="502">
        <v>1700208.48</v>
      </c>
      <c r="D258" s="502">
        <v>1716708.48</v>
      </c>
      <c r="E258" s="27">
        <f t="shared" si="10"/>
        <v>16500</v>
      </c>
      <c r="F258" s="398"/>
    </row>
    <row r="259" spans="2:6" ht="12.75">
      <c r="B259" s="222" t="s">
        <v>83</v>
      </c>
      <c r="C259" s="502">
        <v>4488525.64</v>
      </c>
      <c r="D259" s="502">
        <v>4609135.81</v>
      </c>
      <c r="E259" s="226">
        <f t="shared" si="10"/>
        <v>120610.16999999993</v>
      </c>
      <c r="F259" s="417"/>
    </row>
    <row r="260" spans="2:6" ht="12.75">
      <c r="B260" s="222" t="s">
        <v>18</v>
      </c>
      <c r="C260" s="502">
        <v>5732864</v>
      </c>
      <c r="D260" s="502">
        <v>4606578.9</v>
      </c>
      <c r="E260" s="27">
        <f t="shared" si="10"/>
        <v>-1126285.0999999996</v>
      </c>
      <c r="F260" s="398"/>
    </row>
    <row r="261" spans="2:6" ht="25.5">
      <c r="B261" s="220" t="s">
        <v>79</v>
      </c>
      <c r="C261" s="239">
        <v>568964.05</v>
      </c>
      <c r="D261" s="239">
        <v>1567461.55</v>
      </c>
      <c r="E261" s="239">
        <f t="shared" si="10"/>
        <v>998497.5</v>
      </c>
      <c r="F261" s="416"/>
    </row>
    <row r="262" spans="2:6" ht="25.5">
      <c r="B262" s="220" t="s">
        <v>19</v>
      </c>
      <c r="C262" s="221">
        <v>0</v>
      </c>
      <c r="D262" s="221">
        <v>0</v>
      </c>
      <c r="E262" s="221">
        <f>C262-D262</f>
        <v>0</v>
      </c>
      <c r="F262" s="397"/>
    </row>
    <row r="263" spans="2:6" ht="12.75" customHeight="1">
      <c r="B263" s="222" t="s">
        <v>20</v>
      </c>
      <c r="C263" s="6">
        <v>0</v>
      </c>
      <c r="D263" s="6">
        <v>0</v>
      </c>
      <c r="E263" s="227">
        <f>C263-D263</f>
        <v>0</v>
      </c>
      <c r="F263" s="400"/>
    </row>
    <row r="264" spans="2:6" ht="12.75">
      <c r="B264" s="222" t="s">
        <v>21</v>
      </c>
      <c r="C264" s="6">
        <v>0</v>
      </c>
      <c r="D264" s="6">
        <v>0</v>
      </c>
      <c r="E264" s="227">
        <f>C264-D264</f>
        <v>0</v>
      </c>
      <c r="F264" s="400"/>
    </row>
    <row r="265" spans="2:6" ht="12.75">
      <c r="B265" s="188" t="s">
        <v>22</v>
      </c>
      <c r="C265" s="239">
        <f>SUM(C254,C261,C262,)</f>
        <v>133863174.3</v>
      </c>
      <c r="D265" s="239">
        <f>SUM(D254,D261,D262,)</f>
        <v>137261007.74</v>
      </c>
      <c r="E265" s="239">
        <f>SUM(E254,E261,E262,)</f>
        <v>3397833.4399999976</v>
      </c>
      <c r="F265" s="416"/>
    </row>
    <row r="266" ht="5.25" customHeight="1"/>
    <row r="267" spans="2:6" ht="28.5" customHeight="1">
      <c r="B267" s="633"/>
      <c r="C267" s="633"/>
      <c r="D267" s="633"/>
      <c r="E267" s="633"/>
      <c r="F267" s="633"/>
    </row>
    <row r="269" spans="2:6" ht="27.75" customHeight="1">
      <c r="B269" s="633"/>
      <c r="C269" s="640"/>
      <c r="D269" s="640"/>
      <c r="E269" s="640"/>
      <c r="F269" s="640"/>
    </row>
    <row r="270" spans="2:6" ht="12.75">
      <c r="B270" s="633"/>
      <c r="C270" s="640"/>
      <c r="D270" s="640"/>
      <c r="E270" s="640"/>
      <c r="F270" s="640"/>
    </row>
    <row r="271" spans="2:6" ht="12.75">
      <c r="B271" s="640"/>
      <c r="C271" s="640"/>
      <c r="D271" s="640"/>
      <c r="E271" s="640"/>
      <c r="F271" s="640"/>
    </row>
  </sheetData>
  <sheetProtection/>
  <mergeCells count="36">
    <mergeCell ref="D232:E232"/>
    <mergeCell ref="B270:F271"/>
    <mergeCell ref="B2:E2"/>
    <mergeCell ref="B3:E3"/>
    <mergeCell ref="B269:F269"/>
    <mergeCell ref="B20:E20"/>
    <mergeCell ref="B21:F21"/>
    <mergeCell ref="B22:F22"/>
    <mergeCell ref="B42:E42"/>
    <mergeCell ref="B58:E58"/>
    <mergeCell ref="B78:E78"/>
    <mergeCell ref="B79:E79"/>
    <mergeCell ref="B95:E95"/>
    <mergeCell ref="B194:E194"/>
    <mergeCell ref="B152:E152"/>
    <mergeCell ref="B129:E129"/>
    <mergeCell ref="B267:F267"/>
    <mergeCell ref="B113:E113"/>
    <mergeCell ref="B112:E112"/>
    <mergeCell ref="B193:E193"/>
    <mergeCell ref="B169:E169"/>
    <mergeCell ref="B153:E153"/>
    <mergeCell ref="B251:E251"/>
    <mergeCell ref="B210:E210"/>
    <mergeCell ref="B233:E233"/>
    <mergeCell ref="B234:E234"/>
    <mergeCell ref="D40:E40"/>
    <mergeCell ref="D1:E1"/>
    <mergeCell ref="D77:E77"/>
    <mergeCell ref="D111:E111"/>
    <mergeCell ref="D151:E151"/>
    <mergeCell ref="D192:E192"/>
    <mergeCell ref="B128:F128"/>
    <mergeCell ref="B168:F168"/>
    <mergeCell ref="B144:F144"/>
    <mergeCell ref="B41:E41"/>
  </mergeCells>
  <printOptions/>
  <pageMargins left="0.7" right="0.7" top="0.75" bottom="0.75" header="0.3" footer="0.3"/>
  <pageSetup horizontalDpi="600" verticalDpi="600" orientation="portrait" paperSize="9" scale="95" r:id="rId1"/>
  <rowBreaks count="6" manualBreakCount="6">
    <brk id="38" max="255" man="1"/>
    <brk id="75" max="5" man="1"/>
    <brk id="109" max="255" man="1"/>
    <brk id="148" max="5" man="1"/>
    <brk id="191" max="255" man="1"/>
    <brk id="23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F21" sqref="A1:F21"/>
    </sheetView>
  </sheetViews>
  <sheetFormatPr defaultColWidth="9.140625" defaultRowHeight="12.75"/>
  <cols>
    <col min="1" max="1" width="3.140625" style="1" customWidth="1"/>
    <col min="2" max="2" width="29.28125" style="1" customWidth="1"/>
    <col min="3" max="3" width="12.7109375" style="1" customWidth="1"/>
    <col min="4" max="4" width="19.7109375" style="1" customWidth="1"/>
    <col min="5" max="5" width="17.421875" style="1" customWidth="1"/>
    <col min="6" max="16384" width="9.140625" style="1" customWidth="1"/>
  </cols>
  <sheetData>
    <row r="1" spans="1:5" ht="63" customHeight="1">
      <c r="A1" s="590"/>
      <c r="B1" s="643"/>
      <c r="C1" s="643"/>
      <c r="D1" s="643"/>
      <c r="E1" s="643"/>
    </row>
    <row r="2" spans="1:5" ht="42" customHeight="1">
      <c r="A2" s="588"/>
      <c r="B2" s="589"/>
      <c r="C2" s="589"/>
      <c r="D2" s="589"/>
      <c r="E2" s="589"/>
    </row>
    <row r="3" spans="1:5" ht="13.5" thickBot="1">
      <c r="A3" s="8"/>
      <c r="B3" s="8"/>
      <c r="C3" s="8"/>
      <c r="D3" s="8"/>
      <c r="E3" s="8"/>
    </row>
    <row r="4" spans="1:6" ht="56.25" customHeight="1" thickBot="1">
      <c r="A4" s="118"/>
      <c r="B4" s="110"/>
      <c r="C4" s="110"/>
      <c r="D4" s="110"/>
      <c r="E4" s="119"/>
      <c r="F4" s="11"/>
    </row>
    <row r="5" spans="1:5" ht="18" customHeight="1">
      <c r="A5" s="61"/>
      <c r="B5" s="62"/>
      <c r="C5" s="63"/>
      <c r="D5" s="36"/>
      <c r="E5" s="37"/>
    </row>
    <row r="6" spans="1:5" ht="21" customHeight="1">
      <c r="A6" s="64"/>
      <c r="B6" s="65"/>
      <c r="C6" s="66"/>
      <c r="D6" s="4"/>
      <c r="E6" s="5"/>
    </row>
    <row r="7" spans="1:5" ht="18.75" customHeight="1">
      <c r="A7" s="64"/>
      <c r="B7" s="65"/>
      <c r="C7" s="66"/>
      <c r="D7" s="4"/>
      <c r="E7" s="5"/>
    </row>
    <row r="8" spans="1:5" ht="17.25" customHeight="1">
      <c r="A8" s="64"/>
      <c r="B8" s="65"/>
      <c r="C8" s="66"/>
      <c r="D8" s="4"/>
      <c r="E8" s="5"/>
    </row>
    <row r="9" spans="1:5" ht="23.25" customHeight="1">
      <c r="A9" s="64"/>
      <c r="B9" s="65"/>
      <c r="C9" s="66"/>
      <c r="D9" s="4"/>
      <c r="E9" s="5"/>
    </row>
    <row r="10" spans="1:5" ht="20.25" customHeight="1">
      <c r="A10" s="64"/>
      <c r="B10" s="65"/>
      <c r="C10" s="66"/>
      <c r="D10" s="4"/>
      <c r="E10" s="5"/>
    </row>
    <row r="11" spans="1:5" ht="18" customHeight="1">
      <c r="A11" s="64"/>
      <c r="B11" s="65"/>
      <c r="C11" s="66"/>
      <c r="D11" s="4"/>
      <c r="E11" s="5"/>
    </row>
    <row r="12" spans="1:5" ht="21" customHeight="1">
      <c r="A12" s="64"/>
      <c r="B12" s="65"/>
      <c r="C12" s="66"/>
      <c r="D12" s="4"/>
      <c r="E12" s="5"/>
    </row>
    <row r="13" spans="1:5" ht="19.5" customHeight="1">
      <c r="A13" s="64"/>
      <c r="B13" s="65"/>
      <c r="C13" s="66"/>
      <c r="D13" s="4"/>
      <c r="E13" s="5"/>
    </row>
    <row r="14" spans="1:5" ht="22.5" customHeight="1">
      <c r="A14" s="64"/>
      <c r="B14" s="65"/>
      <c r="C14" s="66"/>
      <c r="D14" s="4"/>
      <c r="E14" s="5"/>
    </row>
    <row r="15" spans="1:5" ht="23.25" customHeight="1">
      <c r="A15" s="64"/>
      <c r="B15" s="65"/>
      <c r="C15" s="66"/>
      <c r="D15" s="4"/>
      <c r="E15" s="5"/>
    </row>
    <row r="16" spans="1:5" ht="21" customHeight="1">
      <c r="A16" s="64"/>
      <c r="B16" s="65"/>
      <c r="C16" s="66"/>
      <c r="D16" s="4"/>
      <c r="E16" s="5"/>
    </row>
    <row r="17" spans="1:5" ht="21.75" customHeight="1">
      <c r="A17" s="64"/>
      <c r="B17" s="65"/>
      <c r="C17" s="66"/>
      <c r="D17" s="4"/>
      <c r="E17" s="5"/>
    </row>
    <row r="18" spans="1:5" ht="20.25" customHeight="1" thickBot="1">
      <c r="A18" s="67"/>
      <c r="B18" s="68"/>
      <c r="C18" s="69"/>
      <c r="D18" s="70"/>
      <c r="E18" s="71"/>
    </row>
    <row r="19" spans="1:5" ht="34.5" customHeight="1" thickBot="1">
      <c r="A19" s="120"/>
      <c r="B19" s="121"/>
      <c r="C19" s="122"/>
      <c r="D19" s="123"/>
      <c r="E19" s="124"/>
    </row>
    <row r="20" spans="1:5" ht="12.75">
      <c r="A20" s="3"/>
      <c r="B20" s="3"/>
      <c r="C20" s="29"/>
      <c r="D20" s="29"/>
      <c r="E20" s="29"/>
    </row>
    <row r="21" ht="12.75">
      <c r="A21" s="179"/>
    </row>
    <row r="26" spans="1:5" ht="14.25">
      <c r="A26" s="38"/>
      <c r="B26" s="38"/>
      <c r="C26" s="38"/>
      <c r="D26" s="38"/>
      <c r="E26" s="38"/>
    </row>
    <row r="27" spans="1:5" ht="14.25">
      <c r="A27" s="38"/>
      <c r="B27" s="38"/>
      <c r="C27" s="38"/>
      <c r="D27" s="38"/>
      <c r="E27" s="38"/>
    </row>
    <row r="28" spans="1:5" ht="14.25">
      <c r="A28" s="38"/>
      <c r="B28" s="38"/>
      <c r="C28" s="38"/>
      <c r="D28" s="38"/>
      <c r="E28" s="38"/>
    </row>
    <row r="29" spans="1:5" ht="14.25">
      <c r="A29" s="38"/>
      <c r="B29" s="38"/>
      <c r="C29" s="38"/>
      <c r="D29" s="38"/>
      <c r="E29" s="38"/>
    </row>
    <row r="30" spans="1:5" ht="14.25">
      <c r="A30" s="38"/>
      <c r="B30" s="38"/>
      <c r="C30" s="38"/>
      <c r="D30" s="38"/>
      <c r="E30" s="38"/>
    </row>
    <row r="31" spans="1:5" ht="14.25">
      <c r="A31" s="38"/>
      <c r="B31" s="38"/>
      <c r="C31" s="38"/>
      <c r="D31" s="38"/>
      <c r="E31" s="38"/>
    </row>
    <row r="32" spans="1:5" ht="14.25">
      <c r="A32" s="38"/>
      <c r="B32" s="38"/>
      <c r="C32" s="38"/>
      <c r="D32" s="38"/>
      <c r="E32" s="38"/>
    </row>
    <row r="33" spans="1:5" ht="14.25">
      <c r="A33" s="38"/>
      <c r="B33" s="38"/>
      <c r="C33" s="38"/>
      <c r="D33" s="38"/>
      <c r="E33" s="38"/>
    </row>
    <row r="35" ht="12.75">
      <c r="A35" s="1" t="s">
        <v>39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 Fn</dc:creator>
  <cp:keywords/>
  <dc:description/>
  <cp:lastModifiedBy>mkleszcz</cp:lastModifiedBy>
  <cp:lastPrinted>2019-03-26T14:17:36Z</cp:lastPrinted>
  <dcterms:created xsi:type="dcterms:W3CDTF">2007-11-06T10:26:25Z</dcterms:created>
  <dcterms:modified xsi:type="dcterms:W3CDTF">2019-03-28T10:06:59Z</dcterms:modified>
  <cp:category/>
  <cp:version/>
  <cp:contentType/>
  <cp:contentStatus/>
</cp:coreProperties>
</file>