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0905" activeTab="15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.1-3" sheetId="10" r:id="rId10"/>
    <sheet name="II.1.4-7" sheetId="11" r:id="rId11"/>
    <sheet name="III.2. " sheetId="12" state="hidden" r:id="rId12"/>
    <sheet name="IV.1." sheetId="13" state="hidden" r:id="rId13"/>
    <sheet name="I.4" sheetId="14" state="hidden" r:id="rId14"/>
    <sheet name="III.1.8" sheetId="15" r:id="rId15"/>
    <sheet name="II.2.1" sheetId="16" r:id="rId16"/>
    <sheet name="III.1.1" sheetId="17" r:id="rId17"/>
  </sheets>
  <definedNames>
    <definedName name="_xlnm.Print_Area" localSheetId="0">'I.2.1-3'!$A$1:$F$122</definedName>
  </definedNames>
  <calcPr fullCalcOnLoad="1"/>
</workbook>
</file>

<file path=xl/comments17.xml><?xml version="1.0" encoding="utf-8"?>
<comments xmlns="http://schemas.openxmlformats.org/spreadsheetml/2006/main">
  <authors>
    <author>mkleszcz</author>
  </authors>
  <commentList>
    <comment ref="B17" authorId="0">
      <text>
        <r>
          <rPr>
            <b/>
            <sz val="9"/>
            <rFont val="Tahoma"/>
            <family val="2"/>
          </rPr>
          <t>mkleszcz:</t>
        </r>
        <r>
          <rPr>
            <sz val="9"/>
            <rFont val="Tahoma"/>
            <family val="2"/>
          </rPr>
          <t xml:space="preserve">
70005/0640 - powinno BYĆ !!!!
</t>
        </r>
      </text>
    </comment>
  </commentList>
</comments>
</file>

<file path=xl/sharedStrings.xml><?xml version="1.0" encoding="utf-8"?>
<sst xmlns="http://schemas.openxmlformats.org/spreadsheetml/2006/main" count="1189" uniqueCount="336">
  <si>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</si>
  <si>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</si>
  <si>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</si>
  <si>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</si>
  <si>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</si>
  <si>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</si>
  <si>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</si>
  <si>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</si>
  <si>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</si>
  <si>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</si>
  <si>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</si>
  <si>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</si>
  <si>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</si>
  <si>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</si>
  <si>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</si>
  <si>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</si>
  <si>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</si>
  <si>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</si>
  <si>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</si>
  <si>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</si>
  <si>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</si>
  <si>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</si>
  <si>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</si>
  <si>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</si>
  <si>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</si>
  <si>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</si>
  <si>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</si>
  <si>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</si>
  <si>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</si>
  <si>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</si>
  <si>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</si>
  <si>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</si>
  <si>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</si>
  <si>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</si>
  <si>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</si>
  <si>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</si>
  <si>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</si>
  <si>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</si>
  <si>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</si>
  <si>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</si>
  <si>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</si>
  <si>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</si>
  <si>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</si>
  <si>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</si>
  <si>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</si>
  <si>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</si>
  <si>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</si>
  <si>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</si>
  <si>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</si>
  <si>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</si>
  <si>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</si>
  <si>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</si>
  <si>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</si>
  <si>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</si>
  <si>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</si>
  <si>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</si>
  <si>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</si>
  <si>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</si>
  <si>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</si>
  <si>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Budynki przemysłowe</t>
  </si>
  <si>
    <t>Pozostałe turbozespoły i zespoły pradotwórcze</t>
  </si>
  <si>
    <t>Maszyny do robót drogowych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</si>
  <si>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</si>
  <si>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</si>
  <si>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</si>
  <si>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</si>
  <si>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</si>
  <si>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</si>
  <si>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</si>
  <si>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</si>
  <si>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 xml:space="preserve">II. Wartości niematerialne i prawne </t>
  </si>
  <si>
    <t xml:space="preserve">I.5. Inne środki trwałe </t>
  </si>
  <si>
    <t>I.5. Inne środki trwałe</t>
  </si>
  <si>
    <t>Załącznik nr I.5.4</t>
  </si>
  <si>
    <t>Załącznik nr I.5.5</t>
  </si>
  <si>
    <t>Miejski Zarząd Budynków Komunalnych</t>
  </si>
  <si>
    <t>Zalącznik nr I.2.4</t>
  </si>
  <si>
    <t>Zalącznik nr I.2.5</t>
  </si>
  <si>
    <t>Zalącznik nr I.2.6</t>
  </si>
  <si>
    <t>Budynki oświaty, nauki i kultury, sportowe</t>
  </si>
  <si>
    <t>Pozostałe urządzenia telef. i radiotechniczne</t>
  </si>
  <si>
    <t>Pozostałe urządzenia telef.- i radiotechniczne</t>
  </si>
  <si>
    <t>Miejskie Przedszkole</t>
  </si>
  <si>
    <t>Budynki mieszkalne</t>
  </si>
  <si>
    <t>Rurociągi i linie telekomunikacyjne</t>
  </si>
  <si>
    <t>Budowle sportowe i rekreacyjne</t>
  </si>
  <si>
    <t>Obiekty inżynierii ladowej i wodnej</t>
  </si>
  <si>
    <t>Pozostałe turbozespołu i zespoły prądotwórcze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</si>
  <si>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</si>
  <si>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</si>
  <si>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</si>
  <si>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</si>
  <si>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</si>
  <si>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</si>
  <si>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</si>
  <si>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</si>
  <si>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</si>
  <si>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</si>
  <si>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</si>
  <si>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</si>
  <si>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</si>
  <si>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</si>
  <si>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</si>
  <si>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</si>
  <si>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</si>
  <si>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</si>
  <si>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</si>
  <si>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</si>
  <si>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</si>
  <si>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</si>
  <si>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</si>
  <si>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</si>
  <si>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</si>
  <si>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</si>
  <si>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</si>
  <si>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</si>
  <si>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</si>
  <si>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</si>
  <si>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</si>
  <si>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</si>
  <si>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</si>
  <si>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</si>
  <si>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</si>
  <si>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</si>
  <si>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</si>
  <si>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</si>
  <si>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</si>
  <si>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</si>
  <si>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</si>
  <si>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</si>
  <si>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</si>
  <si>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</si>
  <si>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</si>
  <si>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</si>
  <si>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</si>
  <si>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</si>
  <si>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</si>
  <si>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</si>
  <si>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</si>
  <si>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</si>
  <si>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</si>
  <si>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</si>
  <si>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</si>
  <si>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</si>
  <si>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</si>
  <si>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</si>
  <si>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</si>
  <si>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</si>
  <si>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</si>
  <si>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</si>
  <si>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</si>
  <si>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</si>
  <si>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</si>
  <si>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</si>
  <si>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</si>
  <si>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</si>
  <si>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</si>
  <si>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</si>
  <si>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</si>
  <si>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</si>
  <si>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</si>
  <si>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</si>
  <si>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</si>
  <si>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</si>
  <si>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Lp.</t>
  </si>
  <si>
    <t>Załącznik nr III.1.1</t>
  </si>
  <si>
    <t>Budynki oswiaty, nauki i kultury, sportowe</t>
  </si>
  <si>
    <t xml:space="preserve">Pozostałe urządzenia  nieprzemysłowe </t>
  </si>
  <si>
    <t xml:space="preserve">Rurociągi sieci rozdzielczej oraz inne </t>
  </si>
  <si>
    <t>Kotły grzejne, wodne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</si>
  <si>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</si>
  <si>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</si>
  <si>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</si>
  <si>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</si>
  <si>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</si>
  <si>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</si>
  <si>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</si>
  <si>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</si>
  <si>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</si>
  <si>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</si>
  <si>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</si>
  <si>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</si>
  <si>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</si>
  <si>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</si>
  <si>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</si>
  <si>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</si>
  <si>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</si>
  <si>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</si>
  <si>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</si>
  <si>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Powierzchnia            w metrach
kwadratowych</t>
  </si>
  <si>
    <t>Zmiany                 w powierzchni</t>
  </si>
  <si>
    <t>Zmiany                    w wartości
księgowej</t>
  </si>
  <si>
    <t>Razem grunty</t>
  </si>
  <si>
    <t>Wykaz jednostek organizacyjnych Gminy Sławków</t>
  </si>
  <si>
    <t>Razem gruty Gminy Sławków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</si>
  <si>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</si>
  <si>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</si>
  <si>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</si>
  <si>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</si>
  <si>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</si>
  <si>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</si>
  <si>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</si>
  <si>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</si>
  <si>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</si>
  <si>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</si>
  <si>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</si>
  <si>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</si>
  <si>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</si>
  <si>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</si>
  <si>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Wpływy z różnych dochodów - bezumowne korzystanie z gruntu, renta planistyczna (dochody bieżące) - 70005/0970</t>
  </si>
  <si>
    <t xml:space="preserve">Urząd Miasta </t>
  </si>
  <si>
    <t>Urzadzenia alermowe</t>
  </si>
  <si>
    <t>Urządzenia alermowe i sygnalizacyjne</t>
  </si>
  <si>
    <t>Urządzenie przeciwpożarowe</t>
  </si>
  <si>
    <t>Urządzeniea przeciwpożarowe</t>
  </si>
  <si>
    <t>Dochody z najmu i dzierżawy gruntu (dochody bieżące) - 70005/0750, 92195/0750</t>
  </si>
  <si>
    <t>Pozostałe obiekty inżynierii lądowej</t>
  </si>
  <si>
    <t>Pozostałe urządzenia inżynierii lądowej</t>
  </si>
  <si>
    <t>w tym budynki i budowle</t>
  </si>
  <si>
    <t>w tym grunty</t>
  </si>
  <si>
    <t>Pozostałe urządzenie tele-i radiotechniczne</t>
  </si>
  <si>
    <t>Pozostałe urządzenia tele-i radiologiczne</t>
  </si>
  <si>
    <t>Urządzenia przeciwpozarowe</t>
  </si>
  <si>
    <t xml:space="preserve">Narzędzia, przyrządy,ruchomości i wyposażenie poz. </t>
  </si>
  <si>
    <t>Narzędzia, przyrządy, ruchomości</t>
  </si>
  <si>
    <t xml:space="preserve"> </t>
  </si>
  <si>
    <t xml:space="preserve">Samodzielny Publiczny Zakład Opieki Zdrowotnej </t>
  </si>
  <si>
    <t>Załącznik nr II.1.4</t>
  </si>
  <si>
    <t>Załącznik nr II.1.1</t>
  </si>
  <si>
    <t>Załącznik nr II.1.2</t>
  </si>
  <si>
    <t>Załącznik nr II.1.3</t>
  </si>
  <si>
    <t>Załącznik nr II.1.5</t>
  </si>
  <si>
    <t>Załącznik nr II.1.6</t>
  </si>
  <si>
    <t>Załącznik nr II.1.7</t>
  </si>
  <si>
    <t>Załącznik nr II.2.2</t>
  </si>
  <si>
    <t>Załącznik nr II.2.1</t>
  </si>
  <si>
    <t>Pozostałe dochody z tytułu gospodarowania mieniem komunalnym (dochody bieżące) - 70005/0920,70004/0830, 70004/0920, 70004/0970</t>
  </si>
  <si>
    <t xml:space="preserve">I.1.Grunty i tereny </t>
  </si>
  <si>
    <t>Grunty orne zabidowane</t>
  </si>
  <si>
    <t>017</t>
  </si>
  <si>
    <t>018</t>
  </si>
  <si>
    <t>040</t>
  </si>
  <si>
    <t>Drogi</t>
  </si>
  <si>
    <t>041</t>
  </si>
  <si>
    <t>Drogi kolejowe</t>
  </si>
  <si>
    <t>042</t>
  </si>
  <si>
    <t>Inne tereny komunikacyjne</t>
  </si>
  <si>
    <t>061</t>
  </si>
  <si>
    <t>Grunty pod wodami płynącymi</t>
  </si>
  <si>
    <t>062</t>
  </si>
  <si>
    <t>Grunty pod wodami stojącymi</t>
  </si>
  <si>
    <t>Grupa,
podgrupa
rodzaj</t>
  </si>
  <si>
    <t xml:space="preserve">RAZEM ŚRODKI TRWAŁE </t>
  </si>
  <si>
    <t>Grunty oddane w trwały zarza</t>
  </si>
  <si>
    <t>Razem Grunty</t>
  </si>
  <si>
    <t>Zmiany  w wartości
księgowej</t>
  </si>
  <si>
    <t>Stan na dzień 31.12.2019 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</si>
  <si>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</si>
  <si>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Urządzenia melioracji wodnych podstawowych</t>
  </si>
  <si>
    <t>Pozostałe turbo zespoły i zespoły prądotwórcze</t>
  </si>
  <si>
    <t>Koparki i ładowarki</t>
  </si>
  <si>
    <t>Samochody  osobowe</t>
  </si>
  <si>
    <t>Naczepy i przyczepy</t>
  </si>
  <si>
    <t>Urządzenia  melioracji wodnych podst.</t>
  </si>
  <si>
    <t>Kaparki i ładowarki</t>
  </si>
  <si>
    <t xml:space="preserve"> Ciagniki</t>
  </si>
  <si>
    <t>Pozostełe środki transportu</t>
  </si>
  <si>
    <t>Maszyny i narzędzia pielegnacyjne</t>
  </si>
  <si>
    <t>Maszyny i narzędzia pielęgnacyne</t>
  </si>
  <si>
    <t>Samochody osobowe</t>
  </si>
  <si>
    <t>Urządzenia melioracji podstawowej</t>
  </si>
  <si>
    <t>Maszyny i urządzenia pielegnacyjne</t>
  </si>
  <si>
    <t>Maszyny i urządzenia pieklegnacyjne</t>
  </si>
  <si>
    <t>Stan na 31.12.2020 r.</t>
  </si>
  <si>
    <t>Stan na dzień 31.12.2020 r.</t>
  </si>
  <si>
    <t>Wartość środka trwałego na dzień 31.12.2020</t>
  </si>
  <si>
    <t>Wartość  środka trwałego na 31.12.2020</t>
  </si>
  <si>
    <t>Umorzenie na 31.12.2020</t>
  </si>
  <si>
    <t>Wartość netto środka trwałego na 31.12.2020</t>
  </si>
  <si>
    <t xml:space="preserve">Stan na dzień 31.12.2020 r. </t>
  </si>
  <si>
    <t>Załącznik nr I.2.7</t>
  </si>
  <si>
    <t>Załącznik nr I.5.6</t>
  </si>
  <si>
    <t xml:space="preserve">Dochody Gminy Sławków z tytułu gospodarowania mieniem komunalnym                   w okresie 01.01.2021 r. - 31.12.2021 r. </t>
  </si>
  <si>
    <t>01.01.2021 - 31.12.2021</t>
  </si>
  <si>
    <t>Informacja dotycząca środków trwałych będacych własnoscią Gminy Sławków przekazanych w trwały zarząd na dzień 31.12.2021 r.</t>
  </si>
  <si>
    <t>Umorzenie na dzień 31.12.2021 r.</t>
  </si>
  <si>
    <t xml:space="preserve"> Informacja o stanie mienia komunalnego w Miejskim Zespole Oświaty na dzień 31.12.2021rok.</t>
  </si>
  <si>
    <t>Wartość środka trwałego na dzień 01.01.2021</t>
  </si>
  <si>
    <t>Wartość środka trwałego na dzień 31.12.2021</t>
  </si>
  <si>
    <t>Wartość netto środka trwałego na dzień 31.12.2021</t>
  </si>
  <si>
    <t>Struktura oraz zmiany majątku okresie 31.12.2020 r. - 31.12.2021 r.</t>
  </si>
  <si>
    <t>Zmiany stanu mienia komunalnego Miejskiego Zespołu Oświaty na dzień 31.12.2021  r.</t>
  </si>
  <si>
    <t>Wartość  środka trwałego na 31.12.2021</t>
  </si>
  <si>
    <t>Umorzenie na 31.12.2021</t>
  </si>
  <si>
    <t>Wartość netto środka trwałego na 31.12.2021</t>
  </si>
  <si>
    <t>Różnica wartości początkowej 2020/2021</t>
  </si>
  <si>
    <t>Wartość  środka trwałego na dzień 01.01.2021</t>
  </si>
  <si>
    <t>Stan na dzień 31.12.2021 r.</t>
  </si>
  <si>
    <t xml:space="preserve"> Informacja o stanie mienia komunalnego w Szkole Podstawowej na dzień 31.12.2021 rok.</t>
  </si>
  <si>
    <t>Zmiany stanu mienia komunalnego Szkoły Podstawowej na dzień 31.12.2021 r.</t>
  </si>
  <si>
    <t xml:space="preserve"> Informacja o stanie mienia komunalnego w Zespole Szkół na dzień 31.12.2021 rok.</t>
  </si>
  <si>
    <t>Zmiany stanu mienia komunalnego Zespołu Szkół na dzień 31.12.2021 r.</t>
  </si>
  <si>
    <t xml:space="preserve"> Informacja o stanie mienia komunalnego w Miejskim Przedszkolu  na dzień 31.12.2021rok.</t>
  </si>
  <si>
    <t>Zmiany stanu mienia komunalnego Miejskiego Przedszkola na dzień 31.12.2021 r.</t>
  </si>
  <si>
    <t xml:space="preserve"> Informacja o stanie mienia komunalnego Miejskiego Ośrodka Kultury na dzień 31.12.2021 rok.</t>
  </si>
  <si>
    <t xml:space="preserve">Stan na dzień 31.12.2021 r. </t>
  </si>
  <si>
    <t>Zmiany stanu mienia komunalnego Miejskiego Ośrodka Kultury na dzień 31.12.2021 r.</t>
  </si>
  <si>
    <t xml:space="preserve"> Informacja dotycząca własności gruntów komunalnych Urzędu Miasta Sławkowa na dzień 31.12.2021 r.</t>
  </si>
  <si>
    <t>Stan na 31.12.2021 r.</t>
  </si>
  <si>
    <t>Informacja dotycząca zmian własności gruntów komunalnych Urzędu Miasta Sławkowa
za okres od 31.12.2020 r. do 31.12.2021 r.</t>
  </si>
  <si>
    <t>2020/2021</t>
  </si>
  <si>
    <t xml:space="preserve">Informacja dotycząca zmian własności gruntów jednostek władających mieniem  gminy za okres                                                                          od 31.12.2020 r. do 31.12.2021 r.
</t>
  </si>
  <si>
    <t>Informacja dotycząca zmian własności gruntów Gminy Sławków za okres od 31.12.2020 r. do 31.12.2021 r.</t>
  </si>
  <si>
    <t>Informacja o stanie mienia komunalnego Urzędu Miasta Sławkowa na dzień 31.12.2021 rok.</t>
  </si>
  <si>
    <t xml:space="preserve"> Informacja dotycząca własności gruntów komunalnych jednostek władających mieniem na dzień 31.12.2021 r. (otrzymane w trwały zarząd)  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</si>
  <si>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31.12.2020 r. - 31.12.2021 r.</t>
    </r>
  </si>
  <si>
    <t>Zmiany stanu mienia komunalnego Urzędu Miasta Sławkowa na dzień 31.12.2021 r.</t>
  </si>
  <si>
    <t>Budynki transportu i łączności</t>
  </si>
  <si>
    <t xml:space="preserve"> Informacja o stanie mienia komunalnego Miejskiej Biblioteki na dzień 31.12.2021rok.</t>
  </si>
  <si>
    <t>Struktura oraz zmiany majątku  w okresie 31.12.2020 r. - 31.12.2021 r.</t>
  </si>
  <si>
    <t>Zmiany stanu mienia komunalnego Miejskiej Biblioteki Publicznej na dzień 31.12.2021 r.</t>
  </si>
  <si>
    <t>Wartość trwałego na dzień 31.12.2021</t>
  </si>
  <si>
    <t xml:space="preserve"> Informacja dotycząca własności gruntów komunalnych Gminy Sławków na dzień 31.12.2021 r. </t>
  </si>
  <si>
    <t>Informacja o stanie mienia komunalnego  Publicznego Zakładu Opieki Zdrowotnej na dzień 31.12.2021 rok.</t>
  </si>
  <si>
    <t>Informacja o stanie mienia komunalnego Miejskiego Zarządu Budynków Komunalnych  na dzień 31.12.2021 rok.</t>
  </si>
  <si>
    <t>Wartość początkowa środka trwałego na dzień 01.01.2021</t>
  </si>
  <si>
    <t>Informacja o stanie mienia komunalnego Gminy Sławków na dzień 31.12.2021 rok.</t>
  </si>
  <si>
    <t>Zmiany stanu mienia komunalnego Miejskiego Ośrodka Pomocy Społecznej na dzień 31.12.2021 r.</t>
  </si>
  <si>
    <t xml:space="preserve">Zmiany stanu mienia komunalnego Samodzielnego Publicznego Zakładu Opieki Zdrowotnej na dzień 31.12.2021  r. </t>
  </si>
  <si>
    <t>Zmiany stanu mienia komunalnego Miejskiego Zarządu Budynków Komunalnych na dzień 31.12.2021r.</t>
  </si>
  <si>
    <t xml:space="preserve"> Zmiany stanu mienia komunalnego Gminy Sławków na dzień 31.12.2021 r.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</si>
  <si>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31.12.2021 rok.</t>
    </r>
  </si>
  <si>
    <t xml:space="preserve">                                                             </t>
  </si>
  <si>
    <t>Gmina Sławków</t>
  </si>
  <si>
    <t>Wartość netto środka trwałego na 31.12.20201</t>
  </si>
  <si>
    <t>Róznica na wartości początkowej 2020/2021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</si>
</sst>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8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43"/>
      <name val="Tahoma"/>
      <family val="2"/>
    </font>
    <font>
      <b/>
      <sz val="11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2" tint="-0.0999699980020523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0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 vertical="center"/>
    </xf>
    <xf numFmtId="4" fontId="75" fillId="35" borderId="10" xfId="0" applyNumberFormat="1" applyFont="1" applyFill="1" applyBorder="1" applyAlignment="1">
      <alignment vertical="center"/>
    </xf>
    <xf numFmtId="49" fontId="7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" fontId="73" fillId="0" borderId="45" xfId="0" applyNumberFormat="1" applyFont="1" applyFill="1" applyBorder="1" applyAlignment="1">
      <alignment vertical="center"/>
    </xf>
    <xf numFmtId="4" fontId="73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6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2" fillId="35" borderId="10" xfId="0" applyFont="1" applyFill="1" applyBorder="1" applyAlignment="1">
      <alignment vertical="center" wrapText="1"/>
    </xf>
    <xf numFmtId="4" fontId="72" fillId="35" borderId="10" xfId="0" applyNumberFormat="1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5" fillId="39" borderId="10" xfId="0" applyFont="1" applyFill="1" applyBorder="1" applyAlignment="1">
      <alignment horizontal="center" vertical="center" textRotation="90" wrapText="1"/>
    </xf>
    <xf numFmtId="4" fontId="74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4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4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3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7" fillId="39" borderId="0" xfId="0" applyFont="1" applyFill="1" applyAlignment="1">
      <alignment/>
    </xf>
    <xf numFmtId="0" fontId="73" fillId="39" borderId="0" xfId="0" applyFont="1" applyFill="1" applyAlignment="1">
      <alignment/>
    </xf>
    <xf numFmtId="0" fontId="72" fillId="0" borderId="0" xfId="0" applyFont="1" applyAlignment="1">
      <alignment wrapText="1"/>
    </xf>
    <xf numFmtId="4" fontId="9" fillId="35" borderId="10" xfId="0" applyNumberFormat="1" applyFont="1" applyFill="1" applyBorder="1" applyAlignment="1">
      <alignment/>
    </xf>
    <xf numFmtId="4" fontId="19" fillId="39" borderId="0" xfId="0" applyNumberFormat="1" applyFont="1" applyFill="1" applyBorder="1" applyAlignment="1">
      <alignment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78" fillId="39" borderId="0" xfId="0" applyFont="1" applyFill="1" applyBorder="1" applyAlignment="1">
      <alignment horizontal="center" vertical="center" wrapText="1"/>
    </xf>
    <xf numFmtId="4" fontId="78" fillId="39" borderId="0" xfId="0" applyNumberFormat="1" applyFont="1" applyFill="1" applyBorder="1" applyAlignment="1">
      <alignment vertical="center"/>
    </xf>
    <xf numFmtId="4" fontId="79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4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3" fontId="7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center"/>
    </xf>
    <xf numFmtId="4" fontId="73" fillId="39" borderId="10" xfId="0" applyNumberFormat="1" applyFont="1" applyFill="1" applyBorder="1" applyAlignment="1">
      <alignment horizontal="right" vertical="center"/>
    </xf>
    <xf numFmtId="4" fontId="3" fillId="39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9" borderId="45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/>
    </xf>
    <xf numFmtId="4" fontId="72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 wrapText="1"/>
    </xf>
    <xf numFmtId="4" fontId="73" fillId="39" borderId="10" xfId="0" applyNumberFormat="1" applyFont="1" applyFill="1" applyBorder="1" applyAlignment="1">
      <alignment/>
    </xf>
    <xf numFmtId="0" fontId="72" fillId="39" borderId="0" xfId="0" applyFont="1" applyFill="1" applyAlignment="1">
      <alignment/>
    </xf>
    <xf numFmtId="0" fontId="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4" fontId="74" fillId="39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4" fontId="74" fillId="39" borderId="10" xfId="0" applyNumberFormat="1" applyFont="1" applyFill="1" applyBorder="1" applyAlignment="1">
      <alignment horizontal="right" vertical="center" wrapText="1"/>
    </xf>
    <xf numFmtId="4" fontId="73" fillId="39" borderId="10" xfId="0" applyNumberFormat="1" applyFont="1" applyFill="1" applyBorder="1" applyAlignment="1">
      <alignment vertical="center"/>
    </xf>
    <xf numFmtId="4" fontId="74" fillId="0" borderId="10" xfId="0" applyNumberFormat="1" applyFont="1" applyBorder="1" applyAlignment="1">
      <alignment/>
    </xf>
    <xf numFmtId="4" fontId="74" fillId="39" borderId="10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 vertical="center"/>
    </xf>
    <xf numFmtId="4" fontId="73" fillId="0" borderId="18" xfId="0" applyNumberFormat="1" applyFont="1" applyBorder="1" applyAlignment="1">
      <alignment horizontal="right" vertical="center"/>
    </xf>
    <xf numFmtId="4" fontId="72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4" fillId="35" borderId="4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4" fillId="39" borderId="11" xfId="0" applyNumberFormat="1" applyFont="1" applyFill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4" fontId="74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3" fontId="14" fillId="35" borderId="34" xfId="0" applyNumberFormat="1" applyFont="1" applyFill="1" applyBorder="1" applyAlignment="1">
      <alignment horizontal="center" vertical="center"/>
    </xf>
    <xf numFmtId="4" fontId="14" fillId="35" borderId="39" xfId="0" applyNumberFormat="1" applyFont="1" applyFill="1" applyBorder="1" applyAlignment="1">
      <alignment horizontal="center" vertical="center"/>
    </xf>
    <xf numFmtId="4" fontId="14" fillId="35" borderId="34" xfId="0" applyNumberFormat="1" applyFont="1" applyFill="1" applyBorder="1" applyAlignment="1">
      <alignment horizontal="center" vertical="center"/>
    </xf>
    <xf numFmtId="4" fontId="14" fillId="35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35" borderId="33" xfId="0" applyFont="1" applyFill="1" applyBorder="1" applyAlignment="1">
      <alignment horizontal="center" vertical="center" wrapText="1"/>
    </xf>
    <xf numFmtId="3" fontId="75" fillId="35" borderId="34" xfId="0" applyNumberFormat="1" applyFont="1" applyFill="1" applyBorder="1" applyAlignment="1">
      <alignment horizontal="center" vertical="center"/>
    </xf>
    <xf numFmtId="4" fontId="75" fillId="35" borderId="39" xfId="0" applyNumberFormat="1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3" fontId="75" fillId="35" borderId="0" xfId="0" applyNumberFormat="1" applyFont="1" applyFill="1" applyBorder="1" applyAlignment="1">
      <alignment horizontal="center" vertical="center"/>
    </xf>
    <xf numFmtId="4" fontId="75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3" fontId="72" fillId="35" borderId="34" xfId="0" applyNumberFormat="1" applyFont="1" applyFill="1" applyBorder="1" applyAlignment="1">
      <alignment horizontal="center" vertical="center"/>
    </xf>
    <xf numFmtId="0" fontId="82" fillId="35" borderId="31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4" fillId="0" borderId="18" xfId="0" applyNumberFormat="1" applyFont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73" fillId="39" borderId="11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2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0" fillId="39" borderId="0" xfId="0" applyNumberFormat="1" applyFill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4" fontId="14" fillId="35" borderId="0" xfId="0" applyNumberFormat="1" applyFont="1" applyFill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72" fillId="39" borderId="0" xfId="0" applyNumberFormat="1" applyFont="1" applyFill="1" applyBorder="1" applyAlignment="1">
      <alignment horizontal="center"/>
    </xf>
    <xf numFmtId="0" fontId="73" fillId="39" borderId="0" xfId="0" applyFont="1" applyFill="1" applyBorder="1" applyAlignment="1">
      <alignment/>
    </xf>
    <xf numFmtId="4" fontId="73" fillId="39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35" borderId="5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4" xfId="0" applyFont="1" applyFill="1" applyBorder="1" applyAlignment="1">
      <alignment horizontal="left"/>
    </xf>
    <xf numFmtId="0" fontId="83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76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72" fillId="39" borderId="0" xfId="0" applyFont="1" applyFill="1" applyAlignment="1">
      <alignment horizontal="right"/>
    </xf>
    <xf numFmtId="0" fontId="8" fillId="0" borderId="55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3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3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55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4" fillId="39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" fillId="33" borderId="56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4" fontId="19" fillId="34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4" fontId="19" fillId="34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0" fontId="24" fillId="34" borderId="57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4" fillId="35" borderId="48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4" fontId="73" fillId="39" borderId="23" xfId="0" applyNumberFormat="1" applyFont="1" applyFill="1" applyBorder="1" applyAlignment="1">
      <alignment horizontal="center"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4" fontId="73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6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71"/>
      <c r="B1" s="571"/>
      <c r="C1" s="571"/>
      <c r="D1" s="571"/>
      <c r="E1" s="571"/>
      <c r="F1" s="184" t="s">
        <v>202</v>
      </c>
      <c r="G1" s="1"/>
    </row>
    <row r="2" spans="1:7" ht="20.25" customHeight="1">
      <c r="A2" s="572" t="s">
        <v>313</v>
      </c>
      <c r="B2" s="572"/>
      <c r="C2" s="572"/>
      <c r="D2" s="572"/>
      <c r="E2" s="572"/>
      <c r="F2" s="572"/>
      <c r="G2" s="572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29" t="s">
        <v>1</v>
      </c>
      <c r="C4" s="453" t="s">
        <v>296</v>
      </c>
      <c r="D4" s="453" t="s">
        <v>288</v>
      </c>
      <c r="E4" s="429" t="s">
        <v>31</v>
      </c>
      <c r="F4" s="451" t="s">
        <v>289</v>
      </c>
      <c r="G4" s="1"/>
    </row>
    <row r="5" spans="1:7" ht="12.75">
      <c r="A5" s="188">
        <v>101</v>
      </c>
      <c r="B5" s="51" t="s">
        <v>2</v>
      </c>
      <c r="C5" s="465">
        <v>948632.71</v>
      </c>
      <c r="D5" s="465">
        <v>948632.71</v>
      </c>
      <c r="E5" s="466">
        <v>397462.89</v>
      </c>
      <c r="F5" s="53">
        <f aca="true" t="shared" si="0" ref="F5:F34">D5-E5</f>
        <v>551169.82</v>
      </c>
      <c r="G5" s="1"/>
    </row>
    <row r="6" spans="1:7" ht="12.75">
      <c r="A6" s="188">
        <v>102</v>
      </c>
      <c r="B6" s="51" t="s">
        <v>182</v>
      </c>
      <c r="C6" s="465">
        <v>0</v>
      </c>
      <c r="D6" s="465">
        <v>145485.24</v>
      </c>
      <c r="E6" s="466">
        <v>2424.72</v>
      </c>
      <c r="F6" s="53">
        <v>143060.52</v>
      </c>
      <c r="G6" s="1"/>
    </row>
    <row r="7" spans="1:7" ht="12.75">
      <c r="A7" s="188">
        <v>105</v>
      </c>
      <c r="B7" s="51" t="s">
        <v>2</v>
      </c>
      <c r="C7" s="465">
        <v>7434437.97</v>
      </c>
      <c r="D7" s="465">
        <v>7498218.68</v>
      </c>
      <c r="E7" s="466">
        <v>1607157.96</v>
      </c>
      <c r="F7" s="53">
        <f>D7-E7</f>
        <v>5891060.72</v>
      </c>
      <c r="G7" s="1"/>
    </row>
    <row r="8" spans="1:7" ht="12.75">
      <c r="A8" s="188">
        <v>106</v>
      </c>
      <c r="B8" s="51" t="s">
        <v>35</v>
      </c>
      <c r="C8" s="465">
        <v>59247.93</v>
      </c>
      <c r="D8" s="465">
        <v>59247.93</v>
      </c>
      <c r="E8" s="466">
        <v>17199.82</v>
      </c>
      <c r="F8" s="53">
        <f t="shared" si="0"/>
        <v>42048.11</v>
      </c>
      <c r="G8" s="1"/>
    </row>
    <row r="9" spans="1:7" ht="12.75">
      <c r="A9" s="188">
        <v>107</v>
      </c>
      <c r="B9" s="51" t="s">
        <v>51</v>
      </c>
      <c r="C9" s="465">
        <v>20583174.62</v>
      </c>
      <c r="D9" s="465">
        <v>20591509.57</v>
      </c>
      <c r="E9" s="466">
        <v>2621330.72</v>
      </c>
      <c r="F9" s="53">
        <f t="shared" si="0"/>
        <v>17970178.85</v>
      </c>
      <c r="G9" s="1"/>
    </row>
    <row r="10" spans="1:7" ht="12.75">
      <c r="A10" s="188">
        <v>109</v>
      </c>
      <c r="B10" s="51" t="s">
        <v>3</v>
      </c>
      <c r="C10" s="465">
        <v>4877669.49</v>
      </c>
      <c r="D10" s="465">
        <v>5377141.67</v>
      </c>
      <c r="E10" s="466">
        <v>448150.47</v>
      </c>
      <c r="F10" s="53">
        <f t="shared" si="0"/>
        <v>4928991.2</v>
      </c>
      <c r="G10" s="1"/>
    </row>
    <row r="11" spans="1:7" ht="12.75">
      <c r="A11" s="188">
        <v>110</v>
      </c>
      <c r="B11" s="51" t="s">
        <v>83</v>
      </c>
      <c r="C11" s="465">
        <v>3269189.23</v>
      </c>
      <c r="D11" s="465">
        <v>4880635.56</v>
      </c>
      <c r="E11" s="466">
        <v>1103780.89</v>
      </c>
      <c r="F11" s="53">
        <f t="shared" si="0"/>
        <v>3776854.67</v>
      </c>
      <c r="G11" s="1"/>
    </row>
    <row r="12" spans="1:7" ht="12.75">
      <c r="A12" s="188">
        <v>211</v>
      </c>
      <c r="B12" s="51" t="s">
        <v>34</v>
      </c>
      <c r="C12" s="465">
        <v>26631554.49</v>
      </c>
      <c r="D12" s="465">
        <v>26631554.49</v>
      </c>
      <c r="E12" s="466">
        <v>16964619.95</v>
      </c>
      <c r="F12" s="53">
        <f t="shared" si="0"/>
        <v>9666934.54</v>
      </c>
      <c r="G12" s="1"/>
    </row>
    <row r="13" spans="1:7" ht="12.75">
      <c r="A13" s="188">
        <v>220</v>
      </c>
      <c r="B13" s="51" t="s">
        <v>52</v>
      </c>
      <c r="C13" s="465">
        <v>40950388.25</v>
      </c>
      <c r="D13" s="465">
        <v>41523918.95</v>
      </c>
      <c r="E13" s="466">
        <v>24266800.72</v>
      </c>
      <c r="F13" s="53">
        <f t="shared" si="0"/>
        <v>17257118.230000004</v>
      </c>
      <c r="G13" s="1"/>
    </row>
    <row r="14" spans="1:7" ht="12.75">
      <c r="A14" s="188">
        <v>225</v>
      </c>
      <c r="B14" s="51" t="s">
        <v>258</v>
      </c>
      <c r="C14" s="465">
        <v>117464.26</v>
      </c>
      <c r="D14" s="465">
        <v>117464.26</v>
      </c>
      <c r="E14" s="466">
        <v>34382.7</v>
      </c>
      <c r="F14" s="53">
        <f t="shared" si="0"/>
        <v>83081.56</v>
      </c>
      <c r="G14" s="1"/>
    </row>
    <row r="15" spans="1:7" ht="12.75">
      <c r="A15" s="188">
        <v>226</v>
      </c>
      <c r="B15" s="51" t="s">
        <v>4</v>
      </c>
      <c r="C15" s="465">
        <v>1254282.31</v>
      </c>
      <c r="D15" s="465">
        <v>1254282.31</v>
      </c>
      <c r="E15" s="466">
        <v>586391.52</v>
      </c>
      <c r="F15" s="53">
        <f t="shared" si="0"/>
        <v>667890.79</v>
      </c>
      <c r="G15" s="1"/>
    </row>
    <row r="16" spans="1:7" ht="12.75">
      <c r="A16" s="188">
        <v>290</v>
      </c>
      <c r="B16" s="51" t="s">
        <v>85</v>
      </c>
      <c r="C16" s="465">
        <v>2541133.21</v>
      </c>
      <c r="D16" s="465">
        <v>4979854.52</v>
      </c>
      <c r="E16" s="466">
        <v>431922.11</v>
      </c>
      <c r="F16" s="53">
        <f t="shared" si="0"/>
        <v>4547932.409999999</v>
      </c>
      <c r="G16" s="1"/>
    </row>
    <row r="17" spans="1:7" ht="12.75">
      <c r="A17" s="188">
        <v>291</v>
      </c>
      <c r="B17" s="51" t="s">
        <v>216</v>
      </c>
      <c r="C17" s="465">
        <v>36005.49</v>
      </c>
      <c r="D17" s="465">
        <v>36005.49</v>
      </c>
      <c r="E17" s="466">
        <v>22264.39</v>
      </c>
      <c r="F17" s="53">
        <f t="shared" si="0"/>
        <v>13741.099999999999</v>
      </c>
      <c r="G17" s="1"/>
    </row>
    <row r="18" spans="1:7" ht="12.75">
      <c r="A18" s="188">
        <v>310</v>
      </c>
      <c r="B18" s="51" t="s">
        <v>5</v>
      </c>
      <c r="C18" s="465">
        <v>116248.41</v>
      </c>
      <c r="D18" s="465">
        <v>116248.41</v>
      </c>
      <c r="E18" s="466">
        <v>116104.41</v>
      </c>
      <c r="F18" s="53">
        <f t="shared" si="0"/>
        <v>144</v>
      </c>
      <c r="G18" s="1"/>
    </row>
    <row r="19" spans="1:7" ht="14.25" customHeight="1">
      <c r="A19" s="188">
        <v>348</v>
      </c>
      <c r="B19" s="185" t="s">
        <v>259</v>
      </c>
      <c r="C19" s="465">
        <v>10384</v>
      </c>
      <c r="D19" s="465">
        <v>10384</v>
      </c>
      <c r="E19" s="466">
        <v>9812.86</v>
      </c>
      <c r="F19" s="53">
        <f t="shared" si="0"/>
        <v>571.1399999999994</v>
      </c>
      <c r="G19" s="1"/>
    </row>
    <row r="20" spans="1:7" ht="12.75">
      <c r="A20" s="188">
        <v>487</v>
      </c>
      <c r="B20" s="51" t="s">
        <v>6</v>
      </c>
      <c r="C20" s="465">
        <v>1386848.61</v>
      </c>
      <c r="D20" s="465">
        <v>1204328.84</v>
      </c>
      <c r="E20" s="466">
        <v>1151083.69</v>
      </c>
      <c r="F20" s="53">
        <f t="shared" si="0"/>
        <v>53245.15000000014</v>
      </c>
      <c r="G20" s="1"/>
    </row>
    <row r="21" spans="1:7" ht="12.75">
      <c r="A21" s="188">
        <v>582</v>
      </c>
      <c r="B21" s="51" t="s">
        <v>61</v>
      </c>
      <c r="C21" s="465">
        <v>16600</v>
      </c>
      <c r="D21" s="465">
        <v>16600</v>
      </c>
      <c r="E21" s="466">
        <v>16600</v>
      </c>
      <c r="F21" s="53">
        <f t="shared" si="0"/>
        <v>0</v>
      </c>
      <c r="G21" s="1"/>
    </row>
    <row r="22" spans="1:7" ht="12.75">
      <c r="A22" s="188">
        <v>583</v>
      </c>
      <c r="B22" s="51" t="s">
        <v>260</v>
      </c>
      <c r="C22" s="465">
        <v>47802.88</v>
      </c>
      <c r="D22" s="465">
        <v>47802.88</v>
      </c>
      <c r="E22" s="466">
        <v>47802.88</v>
      </c>
      <c r="F22" s="53">
        <f t="shared" si="0"/>
        <v>0</v>
      </c>
      <c r="G22" s="1"/>
    </row>
    <row r="23" spans="1:7" ht="12.75">
      <c r="A23" s="188">
        <v>623</v>
      </c>
      <c r="B23" s="51" t="s">
        <v>207</v>
      </c>
      <c r="C23" s="465">
        <v>2068080.5</v>
      </c>
      <c r="D23" s="465">
        <v>2068080.5</v>
      </c>
      <c r="E23" s="466">
        <v>1291874.06</v>
      </c>
      <c r="F23" s="53">
        <f t="shared" si="0"/>
        <v>776206.44</v>
      </c>
      <c r="G23" s="1"/>
    </row>
    <row r="24" spans="1:7" ht="12.75">
      <c r="A24" s="188">
        <v>624</v>
      </c>
      <c r="B24" s="51" t="s">
        <v>89</v>
      </c>
      <c r="C24" s="465">
        <v>72492.85</v>
      </c>
      <c r="D24" s="465">
        <v>72492.85</v>
      </c>
      <c r="E24" s="466">
        <v>66131.45</v>
      </c>
      <c r="F24" s="53">
        <f t="shared" si="0"/>
        <v>6361.400000000009</v>
      </c>
      <c r="G24" s="1"/>
    </row>
    <row r="25" spans="1:7" ht="12.75">
      <c r="A25" s="188">
        <v>669</v>
      </c>
      <c r="B25" s="51" t="s">
        <v>92</v>
      </c>
      <c r="C25" s="465">
        <v>5402.16</v>
      </c>
      <c r="D25" s="465">
        <v>412902.16</v>
      </c>
      <c r="E25" s="466">
        <v>5402.16</v>
      </c>
      <c r="F25" s="53">
        <f t="shared" si="0"/>
        <v>407500</v>
      </c>
      <c r="G25" s="1"/>
    </row>
    <row r="26" spans="1:7" ht="12.75">
      <c r="A26" s="188">
        <v>741</v>
      </c>
      <c r="B26" s="51" t="s">
        <v>261</v>
      </c>
      <c r="C26" s="465">
        <v>45934.97</v>
      </c>
      <c r="D26" s="465">
        <v>45934.97</v>
      </c>
      <c r="E26" s="466">
        <v>45934.97</v>
      </c>
      <c r="F26" s="53">
        <f t="shared" si="0"/>
        <v>0</v>
      </c>
      <c r="G26" s="1"/>
    </row>
    <row r="27" spans="1:7" ht="12.75">
      <c r="A27" s="188">
        <v>742</v>
      </c>
      <c r="B27" s="51" t="s">
        <v>63</v>
      </c>
      <c r="C27" s="465">
        <v>42200</v>
      </c>
      <c r="D27" s="465">
        <v>97864.28</v>
      </c>
      <c r="E27" s="466">
        <v>36975</v>
      </c>
      <c r="F27" s="53">
        <f t="shared" si="0"/>
        <v>60889.28</v>
      </c>
      <c r="G27" s="1"/>
    </row>
    <row r="28" spans="1:7" ht="12.75">
      <c r="A28" s="188">
        <v>743</v>
      </c>
      <c r="B28" s="51" t="s">
        <v>7</v>
      </c>
      <c r="C28" s="465">
        <v>804045</v>
      </c>
      <c r="D28" s="465">
        <v>804045</v>
      </c>
      <c r="E28" s="466">
        <v>499264.13</v>
      </c>
      <c r="F28" s="53">
        <f>D28-E28</f>
        <v>304780.87</v>
      </c>
      <c r="G28" s="1"/>
    </row>
    <row r="29" spans="1:7" ht="12.75">
      <c r="A29" s="188">
        <v>746</v>
      </c>
      <c r="B29" s="51" t="s">
        <v>64</v>
      </c>
      <c r="C29" s="465">
        <v>339727.16</v>
      </c>
      <c r="D29" s="465">
        <v>339727.16</v>
      </c>
      <c r="E29" s="466">
        <v>166716.38</v>
      </c>
      <c r="F29" s="53">
        <f>D29-E29</f>
        <v>173010.77999999997</v>
      </c>
      <c r="G29" s="1"/>
    </row>
    <row r="30" spans="1:7" ht="12.75">
      <c r="A30" s="188">
        <v>747</v>
      </c>
      <c r="B30" s="51" t="s">
        <v>262</v>
      </c>
      <c r="C30" s="465">
        <v>44193.44</v>
      </c>
      <c r="D30" s="465">
        <v>88473.44</v>
      </c>
      <c r="E30" s="466">
        <v>45226.64</v>
      </c>
      <c r="F30" s="53">
        <f>D30-E30</f>
        <v>43246.8</v>
      </c>
      <c r="G30" s="1"/>
    </row>
    <row r="31" spans="1:7" ht="12.75">
      <c r="A31" s="188">
        <v>790</v>
      </c>
      <c r="B31" s="51" t="s">
        <v>67</v>
      </c>
      <c r="C31" s="465">
        <v>51568.78</v>
      </c>
      <c r="D31" s="465">
        <v>51568.78</v>
      </c>
      <c r="E31" s="466">
        <v>51568.78</v>
      </c>
      <c r="F31" s="53">
        <f t="shared" si="0"/>
        <v>0</v>
      </c>
      <c r="G31" s="1"/>
    </row>
    <row r="32" spans="1:7" ht="12.75">
      <c r="A32" s="188">
        <v>803</v>
      </c>
      <c r="B32" s="51" t="s">
        <v>93</v>
      </c>
      <c r="C32" s="466">
        <v>122947.69</v>
      </c>
      <c r="D32" s="466">
        <v>54766.77</v>
      </c>
      <c r="E32" s="466">
        <v>47526.31</v>
      </c>
      <c r="F32" s="53">
        <f t="shared" si="0"/>
        <v>7240.459999999999</v>
      </c>
      <c r="G32" s="1"/>
    </row>
    <row r="33" spans="1:7" ht="12.75">
      <c r="A33" s="188">
        <v>806</v>
      </c>
      <c r="B33" s="51" t="s">
        <v>8</v>
      </c>
      <c r="C33" s="465">
        <v>928369.42</v>
      </c>
      <c r="D33" s="465">
        <v>928369.42</v>
      </c>
      <c r="E33" s="466">
        <v>928369.42</v>
      </c>
      <c r="F33" s="53">
        <f t="shared" si="0"/>
        <v>0</v>
      </c>
      <c r="G33" s="1"/>
    </row>
    <row r="34" spans="1:7" ht="15.75" customHeight="1">
      <c r="A34" s="188">
        <v>809</v>
      </c>
      <c r="B34" s="185" t="s">
        <v>54</v>
      </c>
      <c r="C34" s="465">
        <v>1113179.38</v>
      </c>
      <c r="D34" s="465">
        <v>1325891.52</v>
      </c>
      <c r="E34" s="466">
        <v>1071094.47</v>
      </c>
      <c r="F34" s="53">
        <f t="shared" si="0"/>
        <v>254797.05000000005</v>
      </c>
      <c r="G34" s="381"/>
    </row>
    <row r="35" spans="1:7" ht="12.75">
      <c r="A35" s="182"/>
      <c r="B35" s="182" t="s">
        <v>9</v>
      </c>
      <c r="C35" s="183">
        <f>SUM(C5:C34)</f>
        <v>115919205.20999996</v>
      </c>
      <c r="D35" s="183">
        <f>SUM(D5:D34)</f>
        <v>121729432.35999997</v>
      </c>
      <c r="E35" s="183">
        <f>SUM(E5:E34)</f>
        <v>54101376.47000001</v>
      </c>
      <c r="F35" s="183">
        <f>SUM(F5:F34)</f>
        <v>67628055.88999999</v>
      </c>
      <c r="G35" s="1"/>
    </row>
    <row r="36" spans="1:7" ht="12.75" hidden="1">
      <c r="A36" s="211"/>
      <c r="B36" s="212">
        <v>0</v>
      </c>
      <c r="C36" s="213">
        <v>0</v>
      </c>
      <c r="D36" s="213">
        <v>0</v>
      </c>
      <c r="E36" s="214">
        <v>0</v>
      </c>
      <c r="F36" s="214">
        <v>0</v>
      </c>
      <c r="G36" s="1"/>
    </row>
    <row r="37" spans="1:7" ht="12.75" hidden="1">
      <c r="A37" s="182"/>
      <c r="B37" s="182" t="s">
        <v>41</v>
      </c>
      <c r="C37" s="183">
        <f>C35+C36</f>
        <v>115919205.20999996</v>
      </c>
      <c r="D37" s="183">
        <f>D35+D36</f>
        <v>121729432.35999997</v>
      </c>
      <c r="E37" s="183">
        <f>E35+E36</f>
        <v>54101376.47000001</v>
      </c>
      <c r="F37" s="183">
        <f>F35+F36</f>
        <v>67628055.88999999</v>
      </c>
      <c r="G37" s="1"/>
    </row>
    <row r="38" spans="1:7" ht="15.75" customHeight="1" thickBot="1">
      <c r="A38" s="189" t="s">
        <v>33</v>
      </c>
      <c r="B38" s="51" t="s">
        <v>10</v>
      </c>
      <c r="C38" s="489">
        <v>1448519.09</v>
      </c>
      <c r="D38" s="489">
        <v>1599452.27</v>
      </c>
      <c r="E38" s="490">
        <v>1463107.77</v>
      </c>
      <c r="F38" s="53">
        <f>D38-E38</f>
        <v>136344.5</v>
      </c>
      <c r="G38" s="1"/>
    </row>
    <row r="39" spans="1:7" ht="28.5" customHeight="1">
      <c r="A39" s="182"/>
      <c r="B39" s="429" t="s">
        <v>203</v>
      </c>
      <c r="C39" s="183">
        <f>C37+C38</f>
        <v>117367724.29999997</v>
      </c>
      <c r="D39" s="183">
        <f>D37+D38</f>
        <v>123328884.62999997</v>
      </c>
      <c r="E39" s="183">
        <f>E37+E38</f>
        <v>55564484.24000002</v>
      </c>
      <c r="F39" s="183">
        <f>F37+F38</f>
        <v>67764400.38999999</v>
      </c>
      <c r="G39" s="1"/>
    </row>
    <row r="40" spans="1:7" ht="12.75">
      <c r="A40" s="211" t="s">
        <v>40</v>
      </c>
      <c r="B40" s="212" t="s">
        <v>42</v>
      </c>
      <c r="C40" s="213">
        <v>2022084.64</v>
      </c>
      <c r="D40" s="213">
        <v>2022084.64</v>
      </c>
      <c r="E40" s="214">
        <v>0</v>
      </c>
      <c r="F40" s="214">
        <v>2022084.64</v>
      </c>
      <c r="G40" s="1"/>
    </row>
    <row r="41" spans="1:7" ht="12.75">
      <c r="A41" s="218"/>
      <c r="B41" s="217" t="s">
        <v>41</v>
      </c>
      <c r="C41" s="216">
        <f>C39+C40</f>
        <v>119389808.93999997</v>
      </c>
      <c r="D41" s="216">
        <f>D39+D40</f>
        <v>125350969.26999997</v>
      </c>
      <c r="E41" s="216">
        <f>E39+E40</f>
        <v>55564484.24000002</v>
      </c>
      <c r="F41" s="216">
        <f>F39+F40</f>
        <v>69786485.02999999</v>
      </c>
      <c r="G41" s="1"/>
    </row>
    <row r="42" spans="1:7" ht="12.75">
      <c r="A42" s="1"/>
      <c r="B42" s="1"/>
      <c r="C42" s="1"/>
      <c r="D42" s="1"/>
      <c r="E42" s="1"/>
      <c r="F42" s="26"/>
      <c r="G42" s="1"/>
    </row>
    <row r="43" spans="1:7" ht="12.75">
      <c r="A43" s="1"/>
      <c r="B43" s="1"/>
      <c r="C43" s="1"/>
      <c r="D43" s="1"/>
      <c r="E43" s="1"/>
      <c r="F43" s="26"/>
      <c r="G43" s="1"/>
    </row>
    <row r="44" spans="1:7" ht="12.75">
      <c r="A44" s="1"/>
      <c r="B44" s="1"/>
      <c r="C44" s="1"/>
      <c r="D44" s="1"/>
      <c r="E44" s="1"/>
      <c r="F44" s="26"/>
      <c r="G44" s="1"/>
    </row>
    <row r="45" spans="1:7" ht="12.75">
      <c r="A45" s="1"/>
      <c r="B45" s="1"/>
      <c r="C45" s="1"/>
      <c r="D45" s="1"/>
      <c r="E45" s="1"/>
      <c r="F45" s="26"/>
      <c r="G45" s="1"/>
    </row>
    <row r="46" spans="1:7" ht="6.75" customHeight="1">
      <c r="A46" s="1"/>
      <c r="B46" s="1"/>
      <c r="C46" s="1"/>
      <c r="D46" s="1"/>
      <c r="E46" s="1"/>
      <c r="F46" s="26"/>
      <c r="G46" s="1"/>
    </row>
    <row r="47" spans="1:7" ht="15">
      <c r="A47" s="1"/>
      <c r="B47" s="1"/>
      <c r="C47" s="273"/>
      <c r="D47" s="273"/>
      <c r="E47" s="1"/>
      <c r="F47" s="184" t="s">
        <v>204</v>
      </c>
      <c r="G47" s="1"/>
    </row>
    <row r="48" spans="1:7" ht="20.25" customHeight="1">
      <c r="A48" s="572" t="s">
        <v>286</v>
      </c>
      <c r="B48" s="572"/>
      <c r="C48" s="572"/>
      <c r="D48" s="572"/>
      <c r="E48" s="572"/>
      <c r="F48" s="572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40.5" customHeight="1">
      <c r="A50" s="182" t="s">
        <v>0</v>
      </c>
      <c r="B50" s="429" t="s">
        <v>1</v>
      </c>
      <c r="C50" s="429" t="s">
        <v>287</v>
      </c>
      <c r="D50" s="429" t="s">
        <v>288</v>
      </c>
      <c r="E50" s="429" t="s">
        <v>31</v>
      </c>
      <c r="F50" s="426" t="s">
        <v>289</v>
      </c>
      <c r="G50" s="1"/>
    </row>
    <row r="51" spans="1:7" ht="12.75">
      <c r="A51" s="188">
        <v>107</v>
      </c>
      <c r="B51" s="51" t="s">
        <v>51</v>
      </c>
      <c r="C51" s="52">
        <v>28198.29</v>
      </c>
      <c r="D51" s="52">
        <v>28198.29</v>
      </c>
      <c r="E51" s="53">
        <v>17800.19</v>
      </c>
      <c r="F51" s="53">
        <f>(D51-E51)</f>
        <v>10398.100000000002</v>
      </c>
      <c r="G51" s="1"/>
    </row>
    <row r="52" spans="1:7" ht="12.75" hidden="1">
      <c r="A52" s="188">
        <v>803</v>
      </c>
      <c r="B52" s="51" t="s">
        <v>93</v>
      </c>
      <c r="C52" s="52">
        <v>0</v>
      </c>
      <c r="D52" s="52">
        <v>0</v>
      </c>
      <c r="E52" s="53">
        <v>0</v>
      </c>
      <c r="F52" s="53">
        <f>(D52-E52)</f>
        <v>0</v>
      </c>
      <c r="G52" s="1"/>
    </row>
    <row r="53" spans="1:7" ht="25.5" hidden="1">
      <c r="A53" s="188">
        <v>808</v>
      </c>
      <c r="B53" s="185" t="s">
        <v>54</v>
      </c>
      <c r="C53" s="52"/>
      <c r="D53" s="52"/>
      <c r="E53" s="53"/>
      <c r="F53" s="53">
        <f>(D53-E53)</f>
        <v>0</v>
      </c>
      <c r="G53" s="1"/>
    </row>
    <row r="54" spans="1:7" ht="12.75">
      <c r="A54" s="188">
        <v>487</v>
      </c>
      <c r="B54" s="185" t="s">
        <v>6</v>
      </c>
      <c r="C54" s="52">
        <v>15657.9</v>
      </c>
      <c r="D54" s="52">
        <v>15657.9</v>
      </c>
      <c r="E54" s="53">
        <v>15657.9</v>
      </c>
      <c r="F54" s="53">
        <f>(D54-E54)</f>
        <v>0</v>
      </c>
      <c r="G54" s="1"/>
    </row>
    <row r="55" spans="1:7" ht="12.75">
      <c r="A55" s="182"/>
      <c r="B55" s="182" t="s">
        <v>9</v>
      </c>
      <c r="C55" s="183">
        <f>SUM(C51:C54)</f>
        <v>43856.19</v>
      </c>
      <c r="D55" s="183">
        <f>SUM(D51:D54)</f>
        <v>43856.19</v>
      </c>
      <c r="E55" s="183">
        <f>SUM(E51:E54)</f>
        <v>33458.09</v>
      </c>
      <c r="F55" s="183">
        <f>SUM(F51:F54)</f>
        <v>10398.100000000002</v>
      </c>
      <c r="G55" s="1"/>
    </row>
    <row r="56" spans="1:7" ht="12.75">
      <c r="A56" s="189" t="s">
        <v>33</v>
      </c>
      <c r="B56" s="51" t="s">
        <v>10</v>
      </c>
      <c r="C56" s="52">
        <v>0</v>
      </c>
      <c r="D56" s="52">
        <v>0</v>
      </c>
      <c r="E56" s="53">
        <v>0</v>
      </c>
      <c r="F56" s="53">
        <v>0</v>
      </c>
      <c r="G56" s="1"/>
    </row>
    <row r="57" spans="1:7" ht="27" customHeight="1">
      <c r="A57" s="182"/>
      <c r="B57" s="429" t="s">
        <v>32</v>
      </c>
      <c r="C57" s="183">
        <f>C55+C56</f>
        <v>43856.19</v>
      </c>
      <c r="D57" s="183">
        <f>D55+D56</f>
        <v>43856.19</v>
      </c>
      <c r="E57" s="183">
        <f>E55+E56</f>
        <v>33458.09</v>
      </c>
      <c r="F57" s="183">
        <f>SUM(F55:F56)</f>
        <v>10398.100000000002</v>
      </c>
      <c r="G57" s="1"/>
    </row>
    <row r="58" spans="1:7" ht="12.75">
      <c r="A58" s="190" t="s">
        <v>40</v>
      </c>
      <c r="B58" s="161" t="s">
        <v>42</v>
      </c>
      <c r="C58" s="191">
        <v>0</v>
      </c>
      <c r="D58" s="191">
        <v>0</v>
      </c>
      <c r="E58" s="192">
        <v>0</v>
      </c>
      <c r="F58" s="192">
        <v>0</v>
      </c>
      <c r="G58" s="1"/>
    </row>
    <row r="59" spans="1:7" ht="12.75">
      <c r="A59" s="382"/>
      <c r="B59" s="269" t="s">
        <v>41</v>
      </c>
      <c r="C59" s="194">
        <f>C57+C58</f>
        <v>43856.19</v>
      </c>
      <c r="D59" s="194">
        <f>D57+D58</f>
        <v>43856.19</v>
      </c>
      <c r="E59" s="194">
        <f>E57+E58</f>
        <v>33458.09</v>
      </c>
      <c r="F59" s="194">
        <f>F57+F58</f>
        <v>10398.100000000002</v>
      </c>
      <c r="G59" s="1"/>
    </row>
    <row r="60" spans="1:7" ht="12.75">
      <c r="A60" s="1"/>
      <c r="B60" s="1"/>
      <c r="C60" s="26"/>
      <c r="D60" s="26"/>
      <c r="E60" s="26"/>
      <c r="F60" s="26"/>
      <c r="G60" s="1"/>
    </row>
    <row r="61" spans="1:7" ht="15">
      <c r="A61" s="573" t="s">
        <v>298</v>
      </c>
      <c r="B61" s="573"/>
      <c r="C61" s="573"/>
      <c r="D61" s="573"/>
      <c r="E61" s="573"/>
      <c r="F61" s="573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40.5" customHeight="1">
      <c r="A63" s="182" t="s">
        <v>0</v>
      </c>
      <c r="B63" s="429" t="s">
        <v>1</v>
      </c>
      <c r="C63" s="429" t="s">
        <v>296</v>
      </c>
      <c r="D63" s="429" t="s">
        <v>288</v>
      </c>
      <c r="E63" s="429" t="s">
        <v>31</v>
      </c>
      <c r="F63" s="426" t="s">
        <v>289</v>
      </c>
      <c r="G63" s="1"/>
    </row>
    <row r="64" spans="1:7" ht="10.5" customHeight="1" hidden="1">
      <c r="A64" s="188">
        <v>32</v>
      </c>
      <c r="B64" s="51" t="s">
        <v>139</v>
      </c>
      <c r="C64" s="52"/>
      <c r="D64" s="52"/>
      <c r="E64" s="53">
        <v>0</v>
      </c>
      <c r="F64" s="53">
        <f>(D64-E64)</f>
        <v>0</v>
      </c>
      <c r="G64" s="1"/>
    </row>
    <row r="65" spans="1:7" ht="12.75">
      <c r="A65" s="188">
        <v>107</v>
      </c>
      <c r="B65" s="51" t="s">
        <v>51</v>
      </c>
      <c r="C65" s="52">
        <v>1446637.6</v>
      </c>
      <c r="D65" s="52">
        <v>1446637.6</v>
      </c>
      <c r="E65" s="53">
        <v>643544.65</v>
      </c>
      <c r="F65" s="53">
        <f aca="true" t="shared" si="1" ref="F65:F74">(D65-E65)</f>
        <v>803092.9500000001</v>
      </c>
      <c r="G65" s="1"/>
    </row>
    <row r="66" spans="1:7" ht="12.75">
      <c r="A66" s="188">
        <v>211</v>
      </c>
      <c r="B66" s="51" t="s">
        <v>34</v>
      </c>
      <c r="C66" s="52">
        <v>107436.4</v>
      </c>
      <c r="D66" s="52">
        <v>107436.4</v>
      </c>
      <c r="E66" s="53">
        <v>35140.65</v>
      </c>
      <c r="F66" s="53">
        <f t="shared" si="1"/>
        <v>72295.75</v>
      </c>
      <c r="G66" s="1"/>
    </row>
    <row r="67" spans="1:7" ht="12.75" hidden="1">
      <c r="A67" s="188">
        <v>226</v>
      </c>
      <c r="B67" s="51" t="s">
        <v>4</v>
      </c>
      <c r="C67" s="52"/>
      <c r="D67" s="52"/>
      <c r="E67" s="53"/>
      <c r="F67" s="53">
        <f t="shared" si="1"/>
        <v>0</v>
      </c>
      <c r="G67" s="1"/>
    </row>
    <row r="68" spans="1:7" ht="12.75">
      <c r="A68" s="188">
        <v>290</v>
      </c>
      <c r="B68" s="51" t="s">
        <v>85</v>
      </c>
      <c r="C68" s="52">
        <v>16452.21</v>
      </c>
      <c r="D68" s="52">
        <v>16452.21</v>
      </c>
      <c r="E68" s="53">
        <v>12544.95</v>
      </c>
      <c r="F68" s="53">
        <f t="shared" si="1"/>
        <v>3907.2599999999984</v>
      </c>
      <c r="G68" s="1"/>
    </row>
    <row r="69" spans="1:7" ht="12.75">
      <c r="A69" s="188">
        <v>310</v>
      </c>
      <c r="B69" s="51" t="s">
        <v>5</v>
      </c>
      <c r="C69" s="52">
        <v>15709.87</v>
      </c>
      <c r="D69" s="52">
        <v>15709.87</v>
      </c>
      <c r="E69" s="53">
        <v>15709.87</v>
      </c>
      <c r="F69" s="53">
        <f t="shared" si="1"/>
        <v>0</v>
      </c>
      <c r="G69" s="1"/>
    </row>
    <row r="70" spans="1:7" ht="12.75">
      <c r="A70" s="188">
        <v>487</v>
      </c>
      <c r="B70" s="51" t="s">
        <v>6</v>
      </c>
      <c r="C70" s="52">
        <v>44158.74</v>
      </c>
      <c r="D70" s="52">
        <v>44158.74</v>
      </c>
      <c r="E70" s="53">
        <v>44158.74</v>
      </c>
      <c r="F70" s="53">
        <f t="shared" si="1"/>
        <v>0</v>
      </c>
      <c r="G70" s="1"/>
    </row>
    <row r="71" spans="1:7" ht="12.75">
      <c r="A71" s="188">
        <v>624</v>
      </c>
      <c r="B71" s="51" t="s">
        <v>89</v>
      </c>
      <c r="C71" s="52">
        <v>15950</v>
      </c>
      <c r="D71" s="52">
        <v>15950</v>
      </c>
      <c r="E71" s="53">
        <v>15950</v>
      </c>
      <c r="F71" s="53">
        <f t="shared" si="1"/>
        <v>0</v>
      </c>
      <c r="G71" s="1"/>
    </row>
    <row r="72" spans="1:7" ht="12.75" hidden="1">
      <c r="A72" s="188">
        <v>626</v>
      </c>
      <c r="B72" s="51" t="s">
        <v>90</v>
      </c>
      <c r="C72" s="52"/>
      <c r="D72" s="52"/>
      <c r="E72" s="53"/>
      <c r="F72" s="53">
        <f t="shared" si="1"/>
        <v>0</v>
      </c>
      <c r="G72" s="1"/>
    </row>
    <row r="73" spans="1:7" ht="12.75">
      <c r="A73" s="188">
        <v>803</v>
      </c>
      <c r="B73" s="51" t="s">
        <v>93</v>
      </c>
      <c r="C73" s="52">
        <v>15855.24</v>
      </c>
      <c r="D73" s="52">
        <v>15855.24</v>
      </c>
      <c r="E73" s="53">
        <v>15855.24</v>
      </c>
      <c r="F73" s="53">
        <f t="shared" si="1"/>
        <v>0</v>
      </c>
      <c r="G73" s="1"/>
    </row>
    <row r="74" spans="1:7" ht="14.25" customHeight="1">
      <c r="A74" s="188">
        <v>809</v>
      </c>
      <c r="B74" s="185" t="s">
        <v>54</v>
      </c>
      <c r="C74" s="52">
        <v>45913.78</v>
      </c>
      <c r="D74" s="52">
        <v>45913.78</v>
      </c>
      <c r="E74" s="53">
        <v>31235.52</v>
      </c>
      <c r="F74" s="53">
        <f t="shared" si="1"/>
        <v>14678.259999999998</v>
      </c>
      <c r="G74" s="1"/>
    </row>
    <row r="75" spans="1:7" ht="12.75">
      <c r="A75" s="182"/>
      <c r="B75" s="182" t="s">
        <v>9</v>
      </c>
      <c r="C75" s="183">
        <f>SUM(C64:C74)</f>
        <v>1708113.84</v>
      </c>
      <c r="D75" s="183">
        <f>SUM(D64:D74)</f>
        <v>1708113.84</v>
      </c>
      <c r="E75" s="183">
        <f>SUM(E65:E74)</f>
        <v>814139.62</v>
      </c>
      <c r="F75" s="183">
        <f>SUM(F64:F74)</f>
        <v>893974.2200000001</v>
      </c>
      <c r="G75" s="1"/>
    </row>
    <row r="76" spans="1:7" ht="12.75">
      <c r="A76" s="189" t="s">
        <v>33</v>
      </c>
      <c r="B76" s="51" t="s">
        <v>10</v>
      </c>
      <c r="C76" s="52">
        <v>0</v>
      </c>
      <c r="D76" s="52">
        <v>0</v>
      </c>
      <c r="E76" s="53">
        <v>0</v>
      </c>
      <c r="F76" s="53">
        <v>0</v>
      </c>
      <c r="G76" s="1"/>
    </row>
    <row r="77" spans="1:7" ht="26.25" customHeight="1">
      <c r="A77" s="182"/>
      <c r="B77" s="429" t="s">
        <v>32</v>
      </c>
      <c r="C77" s="183">
        <f>C75+C76</f>
        <v>1708113.84</v>
      </c>
      <c r="D77" s="183">
        <f>D75+D76</f>
        <v>1708113.84</v>
      </c>
      <c r="E77" s="183">
        <f>E75+E76</f>
        <v>814139.62</v>
      </c>
      <c r="F77" s="183">
        <f>SUM(F75:F76)</f>
        <v>893974.2200000001</v>
      </c>
      <c r="G77" s="1"/>
    </row>
    <row r="78" spans="1:7" ht="12.75">
      <c r="A78" s="190" t="s">
        <v>40</v>
      </c>
      <c r="B78" s="161" t="s">
        <v>42</v>
      </c>
      <c r="C78" s="191">
        <v>0</v>
      </c>
      <c r="D78" s="191">
        <v>0</v>
      </c>
      <c r="E78" s="192">
        <v>0</v>
      </c>
      <c r="F78" s="192">
        <v>0</v>
      </c>
      <c r="G78" s="1"/>
    </row>
    <row r="79" spans="1:7" ht="12.75">
      <c r="A79" s="382"/>
      <c r="B79" s="269" t="s">
        <v>41</v>
      </c>
      <c r="C79" s="194">
        <f>C77+C78</f>
        <v>1708113.84</v>
      </c>
      <c r="D79" s="194">
        <f>D77+D78</f>
        <v>1708113.84</v>
      </c>
      <c r="E79" s="194">
        <f>E77+E78</f>
        <v>814139.62</v>
      </c>
      <c r="F79" s="194">
        <f>F77+F78</f>
        <v>893974.2200000001</v>
      </c>
      <c r="G79" s="1"/>
    </row>
    <row r="80" spans="1:7" ht="12.75">
      <c r="A80" s="383"/>
      <c r="B80" s="384"/>
      <c r="C80" s="384"/>
      <c r="D80" s="384"/>
      <c r="E80" s="1"/>
      <c r="F80" s="1"/>
      <c r="G80" s="1"/>
    </row>
    <row r="81" spans="1:7" ht="12.75">
      <c r="A81" s="383"/>
      <c r="B81" s="384"/>
      <c r="C81" s="384"/>
      <c r="D81" s="384"/>
      <c r="E81" s="1"/>
      <c r="F81" s="1"/>
      <c r="G81" s="1"/>
    </row>
    <row r="82" spans="1:7" ht="12.75">
      <c r="A82" s="383"/>
      <c r="B82" s="385"/>
      <c r="C82" s="384"/>
      <c r="D82" s="384"/>
      <c r="E82" s="1"/>
      <c r="F82" s="1"/>
      <c r="G82" s="1"/>
    </row>
    <row r="83" spans="1:7" ht="12.75">
      <c r="A83" s="383"/>
      <c r="B83" s="385"/>
      <c r="C83" s="384"/>
      <c r="D83" s="384"/>
      <c r="E83" s="1"/>
      <c r="F83" s="1"/>
      <c r="G83" s="1"/>
    </row>
    <row r="84" spans="1:7" ht="15">
      <c r="A84" s="1"/>
      <c r="B84" s="1"/>
      <c r="C84" s="273"/>
      <c r="D84" s="273"/>
      <c r="E84" s="1"/>
      <c r="F84" s="184" t="s">
        <v>205</v>
      </c>
      <c r="G84" s="1"/>
    </row>
    <row r="85" spans="1:7" ht="15">
      <c r="A85" s="572" t="s">
        <v>300</v>
      </c>
      <c r="B85" s="572"/>
      <c r="C85" s="572"/>
      <c r="D85" s="572"/>
      <c r="E85" s="572"/>
      <c r="F85" s="572"/>
      <c r="G85" s="1"/>
    </row>
    <row r="86" spans="1:7" ht="12.75">
      <c r="A86" s="383"/>
      <c r="B86" s="385"/>
      <c r="C86" s="384"/>
      <c r="D86" s="384"/>
      <c r="E86" s="1"/>
      <c r="F86" s="1"/>
      <c r="G86" s="1"/>
    </row>
    <row r="87" spans="1:7" ht="39.75" customHeight="1">
      <c r="A87" s="182" t="s">
        <v>0</v>
      </c>
      <c r="B87" s="429" t="s">
        <v>1</v>
      </c>
      <c r="C87" s="542" t="s">
        <v>275</v>
      </c>
      <c r="D87" s="457" t="s">
        <v>288</v>
      </c>
      <c r="E87" s="429" t="s">
        <v>31</v>
      </c>
      <c r="F87" s="456" t="s">
        <v>289</v>
      </c>
      <c r="G87" s="1"/>
    </row>
    <row r="88" spans="1:7" ht="12.75" hidden="1">
      <c r="A88" s="188">
        <v>32</v>
      </c>
      <c r="B88" s="51" t="s">
        <v>139</v>
      </c>
      <c r="C88" s="52"/>
      <c r="D88" s="52"/>
      <c r="E88" s="53">
        <v>0</v>
      </c>
      <c r="F88" s="53">
        <f>D88-E88</f>
        <v>0</v>
      </c>
      <c r="G88" s="1"/>
    </row>
    <row r="89" spans="1:7" ht="12.75">
      <c r="A89" s="188">
        <v>107</v>
      </c>
      <c r="B89" s="51" t="s">
        <v>51</v>
      </c>
      <c r="C89" s="52">
        <v>7135855.52</v>
      </c>
      <c r="D89" s="52">
        <v>7135855.52</v>
      </c>
      <c r="E89" s="53">
        <v>3916658.73</v>
      </c>
      <c r="F89" s="53">
        <f>(D89-E89)</f>
        <v>3219196.7899999996</v>
      </c>
      <c r="G89" s="1"/>
    </row>
    <row r="90" spans="1:7" ht="12.75">
      <c r="A90" s="188">
        <v>226</v>
      </c>
      <c r="B90" s="51" t="s">
        <v>4</v>
      </c>
      <c r="C90" s="52">
        <v>70844.09</v>
      </c>
      <c r="D90" s="52">
        <v>70844.09</v>
      </c>
      <c r="E90" s="53">
        <v>70844.09</v>
      </c>
      <c r="F90" s="53">
        <f aca="true" t="shared" si="2" ref="F90:F99">(D90-E90)</f>
        <v>0</v>
      </c>
      <c r="G90" s="1"/>
    </row>
    <row r="91" spans="1:10" ht="12.75">
      <c r="A91" s="188">
        <v>290</v>
      </c>
      <c r="B91" s="51" t="s">
        <v>85</v>
      </c>
      <c r="C91" s="52">
        <v>1474854.57</v>
      </c>
      <c r="D91" s="52">
        <v>1474854.57</v>
      </c>
      <c r="E91" s="53">
        <v>553070.4</v>
      </c>
      <c r="F91" s="53">
        <f t="shared" si="2"/>
        <v>921784.17</v>
      </c>
      <c r="G91" s="1"/>
      <c r="J91" s="180" t="s">
        <v>257</v>
      </c>
    </row>
    <row r="92" spans="1:7" ht="12.75" hidden="1">
      <c r="A92" s="188">
        <v>310</v>
      </c>
      <c r="B92" s="51" t="s">
        <v>5</v>
      </c>
      <c r="C92" s="52"/>
      <c r="D92" s="52"/>
      <c r="E92" s="53"/>
      <c r="F92" s="53">
        <f t="shared" si="2"/>
        <v>0</v>
      </c>
      <c r="G92" s="1"/>
    </row>
    <row r="93" spans="1:7" ht="12.75">
      <c r="A93" s="188">
        <v>487</v>
      </c>
      <c r="B93" s="51" t="s">
        <v>6</v>
      </c>
      <c r="C93" s="52">
        <v>40598.74</v>
      </c>
      <c r="D93" s="52">
        <v>40598.74</v>
      </c>
      <c r="E93" s="53">
        <v>40598.74</v>
      </c>
      <c r="F93" s="53"/>
      <c r="G93" s="1"/>
    </row>
    <row r="94" spans="1:7" ht="12.75">
      <c r="A94" s="188">
        <v>622</v>
      </c>
      <c r="B94" s="51" t="s">
        <v>206</v>
      </c>
      <c r="C94" s="52">
        <v>48839</v>
      </c>
      <c r="D94" s="52">
        <v>48839</v>
      </c>
      <c r="E94" s="53">
        <v>48839</v>
      </c>
      <c r="F94" s="53">
        <f t="shared" si="2"/>
        <v>0</v>
      </c>
      <c r="G94" s="1"/>
    </row>
    <row r="95" spans="1:7" ht="12.75">
      <c r="A95" s="188">
        <v>663</v>
      </c>
      <c r="B95" s="51" t="s">
        <v>213</v>
      </c>
      <c r="C95" s="52">
        <v>16351.92</v>
      </c>
      <c r="D95" s="52">
        <v>16351.92</v>
      </c>
      <c r="E95" s="53">
        <v>12263.93</v>
      </c>
      <c r="F95" s="53">
        <f t="shared" si="2"/>
        <v>4087.99</v>
      </c>
      <c r="G95" s="1"/>
    </row>
    <row r="96" spans="1:7" ht="12.75">
      <c r="A96" s="188">
        <v>624</v>
      </c>
      <c r="B96" s="51" t="s">
        <v>89</v>
      </c>
      <c r="C96" s="52">
        <v>29961.13</v>
      </c>
      <c r="D96" s="52">
        <v>29961.13</v>
      </c>
      <c r="E96" s="53">
        <v>29423.52</v>
      </c>
      <c r="F96" s="53">
        <f t="shared" si="2"/>
        <v>537.6100000000006</v>
      </c>
      <c r="G96" s="1"/>
    </row>
    <row r="97" spans="1:7" ht="12.75" hidden="1">
      <c r="A97" s="188">
        <v>626</v>
      </c>
      <c r="B97" s="51" t="s">
        <v>90</v>
      </c>
      <c r="C97" s="52"/>
      <c r="D97" s="52"/>
      <c r="E97" s="53"/>
      <c r="F97" s="53">
        <f t="shared" si="2"/>
        <v>0</v>
      </c>
      <c r="G97" s="1"/>
    </row>
    <row r="98" spans="1:7" ht="12.75">
      <c r="A98" s="188">
        <v>803</v>
      </c>
      <c r="B98" s="51" t="s">
        <v>93</v>
      </c>
      <c r="C98" s="52">
        <v>11956</v>
      </c>
      <c r="D98" s="52">
        <v>11956</v>
      </c>
      <c r="E98" s="53">
        <v>11956</v>
      </c>
      <c r="F98" s="53">
        <f t="shared" si="2"/>
        <v>0</v>
      </c>
      <c r="G98" s="1"/>
    </row>
    <row r="99" spans="1:7" ht="13.5" customHeight="1">
      <c r="A99" s="188">
        <v>809</v>
      </c>
      <c r="B99" s="185" t="s">
        <v>54</v>
      </c>
      <c r="C99" s="52">
        <v>134561.84</v>
      </c>
      <c r="D99" s="52">
        <v>134561.84</v>
      </c>
      <c r="E99" s="53">
        <v>96647.88</v>
      </c>
      <c r="F99" s="53">
        <f t="shared" si="2"/>
        <v>37913.95999999999</v>
      </c>
      <c r="G99" s="1"/>
    </row>
    <row r="100" spans="1:7" ht="12" customHeight="1">
      <c r="A100" s="182"/>
      <c r="B100" s="182" t="s">
        <v>9</v>
      </c>
      <c r="C100" s="183">
        <f>SUM(C88:C99)</f>
        <v>8963822.81</v>
      </c>
      <c r="D100" s="183">
        <f>SUM(D88:D99)</f>
        <v>8963822.81</v>
      </c>
      <c r="E100" s="183">
        <f>SUM(E89:E99)</f>
        <v>4780302.289999999</v>
      </c>
      <c r="F100" s="183">
        <f>SUM(F88:F99)</f>
        <v>4183520.5199999996</v>
      </c>
      <c r="G100" s="1"/>
    </row>
    <row r="101" spans="1:7" ht="12.75">
      <c r="A101" s="189" t="s">
        <v>33</v>
      </c>
      <c r="B101" s="51" t="s">
        <v>10</v>
      </c>
      <c r="C101" s="52">
        <v>0</v>
      </c>
      <c r="D101" s="52">
        <v>0</v>
      </c>
      <c r="E101" s="53">
        <v>0</v>
      </c>
      <c r="F101" s="53">
        <v>0</v>
      </c>
      <c r="G101" s="1"/>
    </row>
    <row r="102" spans="1:7" ht="26.25" customHeight="1">
      <c r="A102" s="182"/>
      <c r="B102" s="429" t="s">
        <v>32</v>
      </c>
      <c r="C102" s="183">
        <f>C100+C101</f>
        <v>8963822.81</v>
      </c>
      <c r="D102" s="183">
        <f>D100+D101</f>
        <v>8963822.81</v>
      </c>
      <c r="E102" s="183">
        <f>E100+E101</f>
        <v>4780302.289999999</v>
      </c>
      <c r="F102" s="183">
        <f>SUM(F100:F101)</f>
        <v>4183520.5199999996</v>
      </c>
      <c r="G102" s="1"/>
    </row>
    <row r="103" spans="1:7" ht="12.75">
      <c r="A103" s="190" t="s">
        <v>40</v>
      </c>
      <c r="B103" s="161" t="s">
        <v>42</v>
      </c>
      <c r="C103" s="191">
        <v>0</v>
      </c>
      <c r="D103" s="191">
        <v>0</v>
      </c>
      <c r="E103" s="192">
        <v>0</v>
      </c>
      <c r="F103" s="192">
        <v>0</v>
      </c>
      <c r="G103" s="1"/>
    </row>
    <row r="104" spans="1:7" ht="12" customHeight="1">
      <c r="A104" s="382"/>
      <c r="B104" s="269" t="s">
        <v>41</v>
      </c>
      <c r="C104" s="194">
        <f>C102+C103</f>
        <v>8963822.81</v>
      </c>
      <c r="D104" s="194">
        <f>D102+D103</f>
        <v>8963822.81</v>
      </c>
      <c r="E104" s="194">
        <f>E102+E103</f>
        <v>4780302.289999999</v>
      </c>
      <c r="F104" s="194">
        <f>F102+F103</f>
        <v>4183520.5199999996</v>
      </c>
      <c r="G104" s="1"/>
    </row>
    <row r="105" spans="1:7" ht="12.75">
      <c r="A105" s="7"/>
      <c r="B105" s="7"/>
      <c r="C105" s="7"/>
      <c r="D105" s="7"/>
      <c r="E105" s="1"/>
      <c r="F105" s="1"/>
      <c r="G105" s="1"/>
    </row>
    <row r="106" spans="1:7" ht="15">
      <c r="A106" s="574" t="s">
        <v>302</v>
      </c>
      <c r="B106" s="574"/>
      <c r="C106" s="574"/>
      <c r="D106" s="574"/>
      <c r="E106" s="574"/>
      <c r="F106" s="574"/>
      <c r="G106" s="1"/>
    </row>
    <row r="107" spans="1:7" ht="12.75">
      <c r="A107" s="7"/>
      <c r="B107" s="7"/>
      <c r="C107" s="7"/>
      <c r="D107" s="7"/>
      <c r="E107" s="1"/>
      <c r="F107" s="1"/>
      <c r="G107" s="1"/>
    </row>
    <row r="108" spans="1:7" ht="38.25" customHeight="1">
      <c r="A108" s="182" t="s">
        <v>0</v>
      </c>
      <c r="B108" s="429" t="s">
        <v>1</v>
      </c>
      <c r="C108" s="429" t="s">
        <v>287</v>
      </c>
      <c r="D108" s="429" t="s">
        <v>288</v>
      </c>
      <c r="E108" s="429" t="s">
        <v>31</v>
      </c>
      <c r="F108" s="426" t="s">
        <v>289</v>
      </c>
      <c r="G108" s="1"/>
    </row>
    <row r="109" spans="1:7" ht="12.75" hidden="1">
      <c r="A109" s="188">
        <v>32</v>
      </c>
      <c r="B109" s="51" t="s">
        <v>139</v>
      </c>
      <c r="C109" s="52"/>
      <c r="D109" s="52"/>
      <c r="E109" s="53">
        <v>0</v>
      </c>
      <c r="F109" s="53">
        <f>(D109-E109)</f>
        <v>0</v>
      </c>
      <c r="G109" s="1"/>
    </row>
    <row r="110" spans="1:7" ht="12.75">
      <c r="A110" s="188">
        <v>107</v>
      </c>
      <c r="B110" s="51" t="s">
        <v>51</v>
      </c>
      <c r="C110" s="52">
        <v>1090318.14</v>
      </c>
      <c r="D110" s="52">
        <v>1090318.14</v>
      </c>
      <c r="E110" s="53">
        <v>660912.22</v>
      </c>
      <c r="F110" s="53">
        <f aca="true" t="shared" si="3" ref="F110:F117">(D110-E110)</f>
        <v>429405.9199999999</v>
      </c>
      <c r="G110" s="1"/>
    </row>
    <row r="111" spans="1:7" ht="12.75">
      <c r="A111" s="188">
        <v>211</v>
      </c>
      <c r="B111" s="51" t="s">
        <v>34</v>
      </c>
      <c r="C111" s="52">
        <v>15429.06</v>
      </c>
      <c r="D111" s="52">
        <v>15429.06</v>
      </c>
      <c r="E111" s="53">
        <v>15429.06</v>
      </c>
      <c r="F111" s="53">
        <f t="shared" si="3"/>
        <v>0</v>
      </c>
      <c r="G111" s="1"/>
    </row>
    <row r="112" spans="1:7" ht="12.75">
      <c r="A112" s="188">
        <v>226</v>
      </c>
      <c r="B112" s="51" t="s">
        <v>4</v>
      </c>
      <c r="C112" s="52">
        <v>81347.78</v>
      </c>
      <c r="D112" s="52">
        <v>81347.78</v>
      </c>
      <c r="E112" s="53">
        <v>81347.78</v>
      </c>
      <c r="F112" s="53">
        <f t="shared" si="3"/>
        <v>0</v>
      </c>
      <c r="G112" s="1"/>
    </row>
    <row r="113" spans="1:7" ht="12.75">
      <c r="A113" s="188">
        <v>290</v>
      </c>
      <c r="B113" s="51" t="s">
        <v>85</v>
      </c>
      <c r="C113" s="52">
        <v>35616.56</v>
      </c>
      <c r="D113" s="52">
        <v>35616.56</v>
      </c>
      <c r="E113" s="53">
        <v>35616.56</v>
      </c>
      <c r="F113" s="53">
        <f t="shared" si="3"/>
        <v>0</v>
      </c>
      <c r="G113" s="1"/>
    </row>
    <row r="114" spans="1:7" ht="12.75" hidden="1">
      <c r="A114" s="188">
        <v>310</v>
      </c>
      <c r="B114" s="51" t="s">
        <v>5</v>
      </c>
      <c r="C114" s="52"/>
      <c r="D114" s="52"/>
      <c r="E114" s="53"/>
      <c r="F114" s="53">
        <f t="shared" si="3"/>
        <v>0</v>
      </c>
      <c r="G114" s="1"/>
    </row>
    <row r="115" spans="1:7" ht="12.75">
      <c r="A115" s="188">
        <v>487</v>
      </c>
      <c r="B115" s="51" t="s">
        <v>6</v>
      </c>
      <c r="C115" s="52">
        <v>26206.32</v>
      </c>
      <c r="D115" s="52">
        <v>26206.32</v>
      </c>
      <c r="E115" s="53">
        <v>26206.32</v>
      </c>
      <c r="F115" s="53">
        <f t="shared" si="3"/>
        <v>0</v>
      </c>
      <c r="G115" s="1"/>
    </row>
    <row r="116" spans="1:7" ht="12.75">
      <c r="A116" s="188">
        <v>624</v>
      </c>
      <c r="B116" s="51" t="s">
        <v>89</v>
      </c>
      <c r="C116" s="52">
        <v>14048.98</v>
      </c>
      <c r="D116" s="52">
        <v>14048.98</v>
      </c>
      <c r="E116" s="53">
        <v>11955.16</v>
      </c>
      <c r="F116" s="53">
        <f t="shared" si="3"/>
        <v>2093.8199999999997</v>
      </c>
      <c r="G116" s="1"/>
    </row>
    <row r="117" spans="1:7" ht="12" customHeight="1">
      <c r="A117" s="188">
        <v>808</v>
      </c>
      <c r="B117" s="185" t="s">
        <v>54</v>
      </c>
      <c r="C117" s="52">
        <v>52228.74</v>
      </c>
      <c r="D117" s="52">
        <v>52228.74</v>
      </c>
      <c r="E117" s="53">
        <v>51733.74</v>
      </c>
      <c r="F117" s="53">
        <f t="shared" si="3"/>
        <v>495</v>
      </c>
      <c r="G117" s="1"/>
    </row>
    <row r="118" spans="1:7" ht="12" customHeight="1">
      <c r="A118" s="182"/>
      <c r="B118" s="182" t="s">
        <v>9</v>
      </c>
      <c r="C118" s="183">
        <f>SUM(C109:C117)</f>
        <v>1315195.58</v>
      </c>
      <c r="D118" s="183">
        <f>SUM(D109:D117)</f>
        <v>1315195.58</v>
      </c>
      <c r="E118" s="183">
        <f>SUM(E109:E117)</f>
        <v>883200.8400000001</v>
      </c>
      <c r="F118" s="183">
        <f>SUM(F109:F117)</f>
        <v>431994.73999999993</v>
      </c>
      <c r="G118" s="1"/>
    </row>
    <row r="119" spans="1:7" ht="12.75">
      <c r="A119" s="189" t="s">
        <v>33</v>
      </c>
      <c r="B119" s="51" t="s">
        <v>10</v>
      </c>
      <c r="C119" s="52">
        <v>0</v>
      </c>
      <c r="D119" s="52">
        <v>0</v>
      </c>
      <c r="E119" s="53">
        <v>0</v>
      </c>
      <c r="F119" s="53">
        <v>0</v>
      </c>
      <c r="G119" s="1"/>
    </row>
    <row r="120" spans="1:7" ht="24" customHeight="1">
      <c r="A120" s="182"/>
      <c r="B120" s="429" t="s">
        <v>32</v>
      </c>
      <c r="C120" s="183">
        <f>C118+C119</f>
        <v>1315195.58</v>
      </c>
      <c r="D120" s="183">
        <f>D118+D119</f>
        <v>1315195.58</v>
      </c>
      <c r="E120" s="183">
        <f>E118+E119</f>
        <v>883200.8400000001</v>
      </c>
      <c r="F120" s="183">
        <f>SUM(F118:F119)</f>
        <v>431994.73999999993</v>
      </c>
      <c r="G120" s="1"/>
    </row>
    <row r="121" spans="1:7" ht="12.75">
      <c r="A121" s="190" t="s">
        <v>40</v>
      </c>
      <c r="B121" s="161" t="s">
        <v>42</v>
      </c>
      <c r="C121" s="191">
        <v>0</v>
      </c>
      <c r="D121" s="191">
        <v>0</v>
      </c>
      <c r="E121" s="192">
        <v>0</v>
      </c>
      <c r="F121" s="192">
        <v>0</v>
      </c>
      <c r="G121" s="1"/>
    </row>
    <row r="122" spans="1:7" ht="11.25" customHeight="1">
      <c r="A122" s="382"/>
      <c r="B122" s="269" t="s">
        <v>41</v>
      </c>
      <c r="C122" s="194">
        <f>C120+C121</f>
        <v>1315195.58</v>
      </c>
      <c r="D122" s="194">
        <f>D120+D121</f>
        <v>1315195.58</v>
      </c>
      <c r="E122" s="194">
        <f>E120+E121</f>
        <v>883200.8400000001</v>
      </c>
      <c r="F122" s="194">
        <f>F120+F121</f>
        <v>431994.73999999993</v>
      </c>
      <c r="G122" s="1"/>
    </row>
  </sheetData>
  <sheetProtection/>
  <mergeCells count="6">
    <mergeCell ref="A1:E1"/>
    <mergeCell ref="A2:G2"/>
    <mergeCell ref="A48:F48"/>
    <mergeCell ref="A61:F61"/>
    <mergeCell ref="A85:F85"/>
    <mergeCell ref="A106:F106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17"/>
  <sheetViews>
    <sheetView zoomScalePageLayoutView="0" workbookViewId="0" topLeftCell="A42">
      <selection activeCell="H42" sqref="H42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3.281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617" t="s">
        <v>228</v>
      </c>
      <c r="C2" s="659"/>
      <c r="D2" s="659"/>
      <c r="E2" s="659"/>
      <c r="F2" s="659"/>
      <c r="G2" s="659"/>
      <c r="H2" s="659"/>
      <c r="I2" s="659"/>
      <c r="J2" s="659"/>
    </row>
    <row r="3" spans="2:10" ht="15">
      <c r="B3" s="582" t="s">
        <v>316</v>
      </c>
      <c r="C3" s="582"/>
      <c r="D3" s="582"/>
      <c r="E3" s="582"/>
      <c r="F3" s="582"/>
      <c r="G3" s="582"/>
      <c r="H3" s="582"/>
      <c r="I3" s="582"/>
      <c r="J3" s="582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27" t="s">
        <v>0</v>
      </c>
      <c r="C6" s="428" t="s">
        <v>1</v>
      </c>
      <c r="D6" s="554" t="s">
        <v>276</v>
      </c>
      <c r="E6" s="554" t="s">
        <v>277</v>
      </c>
      <c r="F6" s="555" t="s">
        <v>278</v>
      </c>
      <c r="G6" s="452" t="s">
        <v>292</v>
      </c>
      <c r="H6" s="452" t="s">
        <v>293</v>
      </c>
      <c r="I6" s="454" t="s">
        <v>294</v>
      </c>
      <c r="J6" s="452" t="s">
        <v>295</v>
      </c>
    </row>
    <row r="7" spans="2:10" ht="12.75">
      <c r="B7" s="229">
        <v>101</v>
      </c>
      <c r="C7" s="230" t="s">
        <v>59</v>
      </c>
      <c r="D7" s="465">
        <v>948632.71</v>
      </c>
      <c r="E7" s="466">
        <v>373747.07</v>
      </c>
      <c r="F7" s="174">
        <f>D7-E7</f>
        <v>574885.6399999999</v>
      </c>
      <c r="G7" s="465">
        <v>948632.71</v>
      </c>
      <c r="H7" s="466">
        <v>397462.89</v>
      </c>
      <c r="I7" s="470">
        <f>G7-H7</f>
        <v>551169.82</v>
      </c>
      <c r="J7" s="232">
        <f>G7-D7</f>
        <v>0</v>
      </c>
    </row>
    <row r="8" spans="2:10" ht="12.75">
      <c r="B8" s="229">
        <v>102</v>
      </c>
      <c r="C8" s="230" t="s">
        <v>317</v>
      </c>
      <c r="D8" s="465">
        <v>0</v>
      </c>
      <c r="E8" s="466">
        <v>0</v>
      </c>
      <c r="F8" s="174">
        <v>0</v>
      </c>
      <c r="G8" s="465">
        <v>145485.24</v>
      </c>
      <c r="H8" s="466">
        <v>2424.72</v>
      </c>
      <c r="I8" s="470">
        <f>G8-H8</f>
        <v>143060.52</v>
      </c>
      <c r="J8" s="232">
        <f>G8-D8</f>
        <v>145485.24</v>
      </c>
    </row>
    <row r="9" spans="2:10" ht="14.25" customHeight="1">
      <c r="B9" s="229">
        <v>105</v>
      </c>
      <c r="C9" s="230" t="s">
        <v>2</v>
      </c>
      <c r="D9" s="465">
        <v>7434437.97</v>
      </c>
      <c r="E9" s="466">
        <v>1420765.5</v>
      </c>
      <c r="F9" s="174">
        <f aca="true" t="shared" si="0" ref="F9:F27">D9-E9</f>
        <v>6013672.47</v>
      </c>
      <c r="G9" s="465">
        <v>7498218.68</v>
      </c>
      <c r="H9" s="466">
        <v>1607157.96</v>
      </c>
      <c r="I9" s="470">
        <f aca="true" t="shared" si="1" ref="I9:I35">G9-H9</f>
        <v>5891060.72</v>
      </c>
      <c r="J9" s="232">
        <f>G9-D9</f>
        <v>63780.70999999996</v>
      </c>
    </row>
    <row r="10" spans="2:10" ht="12" customHeight="1">
      <c r="B10" s="229">
        <v>106</v>
      </c>
      <c r="C10" s="230" t="s">
        <v>35</v>
      </c>
      <c r="D10" s="465">
        <v>59247.93</v>
      </c>
      <c r="E10" s="466">
        <v>15718.62</v>
      </c>
      <c r="F10" s="174">
        <f t="shared" si="0"/>
        <v>43529.31</v>
      </c>
      <c r="G10" s="465">
        <v>59247.93</v>
      </c>
      <c r="H10" s="466">
        <v>17199.82</v>
      </c>
      <c r="I10" s="471">
        <f t="shared" si="1"/>
        <v>42048.11</v>
      </c>
      <c r="J10" s="232">
        <f aca="true" t="shared" si="2" ref="J10:J36">G10-D10</f>
        <v>0</v>
      </c>
    </row>
    <row r="11" spans="2:10" ht="12" customHeight="1">
      <c r="B11" s="229">
        <v>107</v>
      </c>
      <c r="C11" s="230" t="s">
        <v>166</v>
      </c>
      <c r="D11" s="465">
        <v>20583174.62</v>
      </c>
      <c r="E11" s="466">
        <v>2106629.75</v>
      </c>
      <c r="F11" s="174">
        <f t="shared" si="0"/>
        <v>18476544.87</v>
      </c>
      <c r="G11" s="465">
        <v>20591509.57</v>
      </c>
      <c r="H11" s="466">
        <v>2621330.72</v>
      </c>
      <c r="I11" s="471">
        <f t="shared" si="1"/>
        <v>17970178.85</v>
      </c>
      <c r="J11" s="232">
        <f t="shared" si="2"/>
        <v>8334.949999999255</v>
      </c>
    </row>
    <row r="12" spans="2:10" ht="13.5" customHeight="1">
      <c r="B12" s="229">
        <v>109</v>
      </c>
      <c r="C12" s="230" t="s">
        <v>3</v>
      </c>
      <c r="D12" s="465">
        <v>4877669.49</v>
      </c>
      <c r="E12" s="466">
        <v>319289.45</v>
      </c>
      <c r="F12" s="174">
        <f t="shared" si="0"/>
        <v>4558380.04</v>
      </c>
      <c r="G12" s="465">
        <v>5377141.67</v>
      </c>
      <c r="H12" s="466">
        <v>448150.47</v>
      </c>
      <c r="I12" s="471">
        <f t="shared" si="1"/>
        <v>4928991.2</v>
      </c>
      <c r="J12" s="232">
        <f t="shared" si="2"/>
        <v>499472.1799999997</v>
      </c>
    </row>
    <row r="13" spans="2:10" ht="14.25" customHeight="1">
      <c r="B13" s="229">
        <v>110</v>
      </c>
      <c r="C13" s="230" t="s">
        <v>83</v>
      </c>
      <c r="D13" s="465">
        <v>3269189.23</v>
      </c>
      <c r="E13" s="466">
        <v>1030195.37</v>
      </c>
      <c r="F13" s="174">
        <f t="shared" si="0"/>
        <v>2238993.86</v>
      </c>
      <c r="G13" s="465">
        <v>4880635.56</v>
      </c>
      <c r="H13" s="466">
        <v>1103780.89</v>
      </c>
      <c r="I13" s="471">
        <f t="shared" si="1"/>
        <v>3776854.67</v>
      </c>
      <c r="J13" s="232">
        <f t="shared" si="2"/>
        <v>1611446.3299999996</v>
      </c>
    </row>
    <row r="14" spans="2:10" ht="11.25" customHeight="1">
      <c r="B14" s="229">
        <v>211</v>
      </c>
      <c r="C14" s="230" t="s">
        <v>34</v>
      </c>
      <c r="D14" s="465">
        <v>26631554.49</v>
      </c>
      <c r="E14" s="466">
        <v>15927686.81</v>
      </c>
      <c r="F14" s="174">
        <f t="shared" si="0"/>
        <v>10703867.679999998</v>
      </c>
      <c r="G14" s="465">
        <v>26631554.49</v>
      </c>
      <c r="H14" s="466">
        <v>16964619.95</v>
      </c>
      <c r="I14" s="471">
        <f t="shared" si="1"/>
        <v>9666934.54</v>
      </c>
      <c r="J14" s="232">
        <f t="shared" si="2"/>
        <v>0</v>
      </c>
    </row>
    <row r="15" spans="2:10" ht="11.25" customHeight="1">
      <c r="B15" s="229">
        <v>220</v>
      </c>
      <c r="C15" s="230" t="s">
        <v>36</v>
      </c>
      <c r="D15" s="465">
        <v>40950388.25</v>
      </c>
      <c r="E15" s="466">
        <v>22733729.76</v>
      </c>
      <c r="F15" s="174">
        <f t="shared" si="0"/>
        <v>18216658.49</v>
      </c>
      <c r="G15" s="465">
        <v>41523918.95</v>
      </c>
      <c r="H15" s="466">
        <v>24266800.72</v>
      </c>
      <c r="I15" s="471">
        <f t="shared" si="1"/>
        <v>17257118.230000004</v>
      </c>
      <c r="J15" s="232">
        <f t="shared" si="2"/>
        <v>573530.700000003</v>
      </c>
    </row>
    <row r="16" spans="2:10" ht="12" customHeight="1">
      <c r="B16" s="229">
        <v>225</v>
      </c>
      <c r="C16" s="230" t="s">
        <v>263</v>
      </c>
      <c r="D16" s="465">
        <v>117464.26</v>
      </c>
      <c r="E16" s="466">
        <v>31446.09</v>
      </c>
      <c r="F16" s="174">
        <v>0</v>
      </c>
      <c r="G16" s="465">
        <v>117464.26</v>
      </c>
      <c r="H16" s="466">
        <v>34382.7</v>
      </c>
      <c r="I16" s="471">
        <f t="shared" si="1"/>
        <v>83081.56</v>
      </c>
      <c r="J16" s="232">
        <f t="shared" si="2"/>
        <v>0</v>
      </c>
    </row>
    <row r="17" spans="2:10" ht="14.25" customHeight="1">
      <c r="B17" s="229">
        <v>226</v>
      </c>
      <c r="C17" s="230" t="s">
        <v>4</v>
      </c>
      <c r="D17" s="465">
        <v>1254282.31</v>
      </c>
      <c r="E17" s="466">
        <v>555034.45</v>
      </c>
      <c r="F17" s="174">
        <f t="shared" si="0"/>
        <v>699247.8600000001</v>
      </c>
      <c r="G17" s="465">
        <v>1254282.31</v>
      </c>
      <c r="H17" s="466">
        <v>586391.52</v>
      </c>
      <c r="I17" s="471">
        <f t="shared" si="1"/>
        <v>667890.79</v>
      </c>
      <c r="J17" s="232">
        <f t="shared" si="2"/>
        <v>0</v>
      </c>
    </row>
    <row r="18" spans="2:10" ht="14.25" customHeight="1">
      <c r="B18" s="229">
        <v>290</v>
      </c>
      <c r="C18" s="230" t="s">
        <v>85</v>
      </c>
      <c r="D18" s="465">
        <v>2541133.21</v>
      </c>
      <c r="E18" s="466">
        <v>334030.95</v>
      </c>
      <c r="F18" s="174">
        <f t="shared" si="0"/>
        <v>2207102.26</v>
      </c>
      <c r="G18" s="465">
        <v>4979854.52</v>
      </c>
      <c r="H18" s="466">
        <v>431922.11</v>
      </c>
      <c r="I18" s="471">
        <f t="shared" si="1"/>
        <v>4547932.409999999</v>
      </c>
      <c r="J18" s="232">
        <f t="shared" si="2"/>
        <v>2438721.3099999996</v>
      </c>
    </row>
    <row r="19" spans="2:10" ht="14.25" customHeight="1">
      <c r="B19" s="229">
        <v>291</v>
      </c>
      <c r="C19" s="230" t="s">
        <v>217</v>
      </c>
      <c r="D19" s="465">
        <v>36005.49</v>
      </c>
      <c r="E19" s="466">
        <v>21718.6</v>
      </c>
      <c r="F19" s="174">
        <f t="shared" si="0"/>
        <v>14286.89</v>
      </c>
      <c r="G19" s="465">
        <v>36005.49</v>
      </c>
      <c r="H19" s="466">
        <v>22264.39</v>
      </c>
      <c r="I19" s="471">
        <f t="shared" si="1"/>
        <v>13741.099999999999</v>
      </c>
      <c r="J19" s="232">
        <f t="shared" si="2"/>
        <v>0</v>
      </c>
    </row>
    <row r="20" spans="2:10" ht="12" customHeight="1">
      <c r="B20" s="229">
        <v>310</v>
      </c>
      <c r="C20" s="230" t="s">
        <v>5</v>
      </c>
      <c r="D20" s="465">
        <v>116248.41</v>
      </c>
      <c r="E20" s="466">
        <v>115600.6</v>
      </c>
      <c r="F20" s="174">
        <f t="shared" si="0"/>
        <v>647.8099999999977</v>
      </c>
      <c r="G20" s="465">
        <v>116248.41</v>
      </c>
      <c r="H20" s="466">
        <v>116104.41</v>
      </c>
      <c r="I20" s="471">
        <f t="shared" si="1"/>
        <v>144</v>
      </c>
      <c r="J20" s="232">
        <f t="shared" si="2"/>
        <v>0</v>
      </c>
    </row>
    <row r="21" spans="2:14" ht="14.25" customHeight="1">
      <c r="B21" s="229">
        <v>348</v>
      </c>
      <c r="C21" s="230" t="s">
        <v>60</v>
      </c>
      <c r="D21" s="465">
        <v>10384</v>
      </c>
      <c r="E21" s="466">
        <v>9085.98</v>
      </c>
      <c r="F21" s="174">
        <f t="shared" si="0"/>
        <v>1298.0200000000004</v>
      </c>
      <c r="G21" s="465">
        <v>10384</v>
      </c>
      <c r="H21" s="466">
        <v>9812.86</v>
      </c>
      <c r="I21" s="471">
        <f t="shared" si="1"/>
        <v>571.1399999999994</v>
      </c>
      <c r="J21" s="232">
        <f t="shared" si="2"/>
        <v>0</v>
      </c>
      <c r="N21" s="180" t="s">
        <v>225</v>
      </c>
    </row>
    <row r="22" spans="2:10" ht="12.75">
      <c r="B22" s="229">
        <v>487</v>
      </c>
      <c r="C22" s="233" t="s">
        <v>6</v>
      </c>
      <c r="D22" s="465">
        <v>1386848.61</v>
      </c>
      <c r="E22" s="466">
        <v>1337949.19</v>
      </c>
      <c r="F22" s="174">
        <f t="shared" si="0"/>
        <v>48899.42000000016</v>
      </c>
      <c r="G22" s="465">
        <v>1204328.84</v>
      </c>
      <c r="H22" s="466">
        <v>1151083.69</v>
      </c>
      <c r="I22" s="471">
        <f t="shared" si="1"/>
        <v>53245.15000000014</v>
      </c>
      <c r="J22" s="232">
        <f t="shared" si="2"/>
        <v>-182519.77000000002</v>
      </c>
    </row>
    <row r="23" spans="2:10" ht="12.75">
      <c r="B23" s="229">
        <v>582</v>
      </c>
      <c r="C23" s="233" t="s">
        <v>61</v>
      </c>
      <c r="D23" s="465">
        <v>16600</v>
      </c>
      <c r="E23" s="466">
        <v>16600</v>
      </c>
      <c r="F23" s="174">
        <v>0</v>
      </c>
      <c r="G23" s="465">
        <v>16600</v>
      </c>
      <c r="H23" s="466">
        <v>16600</v>
      </c>
      <c r="I23" s="471">
        <f t="shared" si="1"/>
        <v>0</v>
      </c>
      <c r="J23" s="232">
        <f t="shared" si="2"/>
        <v>0</v>
      </c>
    </row>
    <row r="24" spans="2:10" ht="12.75">
      <c r="B24" s="229">
        <v>583</v>
      </c>
      <c r="C24" s="233" t="s">
        <v>264</v>
      </c>
      <c r="D24" s="465">
        <v>47802.88</v>
      </c>
      <c r="E24" s="466">
        <v>47802.88</v>
      </c>
      <c r="F24" s="174">
        <v>0</v>
      </c>
      <c r="G24" s="465">
        <v>47802.88</v>
      </c>
      <c r="H24" s="466">
        <v>47802.88</v>
      </c>
      <c r="I24" s="471">
        <f t="shared" si="1"/>
        <v>0</v>
      </c>
      <c r="J24" s="232">
        <f t="shared" si="2"/>
        <v>0</v>
      </c>
    </row>
    <row r="25" spans="2:10" ht="12.75">
      <c r="B25" s="229">
        <v>623</v>
      </c>
      <c r="C25" s="233" t="s">
        <v>207</v>
      </c>
      <c r="D25" s="465">
        <v>2068080.5</v>
      </c>
      <c r="E25" s="466">
        <v>1088667.81</v>
      </c>
      <c r="F25" s="174">
        <f t="shared" si="0"/>
        <v>979412.69</v>
      </c>
      <c r="G25" s="465">
        <v>2068080.5</v>
      </c>
      <c r="H25" s="466">
        <v>1291874.06</v>
      </c>
      <c r="I25" s="471">
        <f t="shared" si="1"/>
        <v>776206.44</v>
      </c>
      <c r="J25" s="232">
        <f t="shared" si="2"/>
        <v>0</v>
      </c>
    </row>
    <row r="26" spans="2:10" ht="12.75">
      <c r="B26" s="229">
        <v>624</v>
      </c>
      <c r="C26" s="233" t="s">
        <v>89</v>
      </c>
      <c r="D26" s="465">
        <v>72492.85</v>
      </c>
      <c r="E26" s="466">
        <v>64223.02</v>
      </c>
      <c r="F26" s="174">
        <f t="shared" si="0"/>
        <v>8269.830000000009</v>
      </c>
      <c r="G26" s="465">
        <v>72492.85</v>
      </c>
      <c r="H26" s="466">
        <v>66131.45</v>
      </c>
      <c r="I26" s="471">
        <f t="shared" si="1"/>
        <v>6361.400000000009</v>
      </c>
      <c r="J26" s="232">
        <f t="shared" si="2"/>
        <v>0</v>
      </c>
    </row>
    <row r="27" spans="2:10" ht="12" customHeight="1">
      <c r="B27" s="229">
        <v>669</v>
      </c>
      <c r="C27" s="230" t="s">
        <v>167</v>
      </c>
      <c r="D27" s="465">
        <v>5402.16</v>
      </c>
      <c r="E27" s="466">
        <v>5402.16</v>
      </c>
      <c r="F27" s="174">
        <f t="shared" si="0"/>
        <v>0</v>
      </c>
      <c r="G27" s="465">
        <v>412902.16</v>
      </c>
      <c r="H27" s="466">
        <v>5402.16</v>
      </c>
      <c r="I27" s="471">
        <f t="shared" si="1"/>
        <v>407500</v>
      </c>
      <c r="J27" s="232">
        <f t="shared" si="2"/>
        <v>407500</v>
      </c>
    </row>
    <row r="28" spans="2:10" ht="12.75" customHeight="1">
      <c r="B28" s="229">
        <v>741</v>
      </c>
      <c r="C28" s="230" t="s">
        <v>7</v>
      </c>
      <c r="D28" s="465">
        <v>45934.97</v>
      </c>
      <c r="E28" s="466">
        <v>45934.97</v>
      </c>
      <c r="F28" s="174">
        <f>D28-E28</f>
        <v>0</v>
      </c>
      <c r="G28" s="465">
        <v>45934.97</v>
      </c>
      <c r="H28" s="466">
        <v>45934.97</v>
      </c>
      <c r="I28" s="471">
        <f aca="true" t="shared" si="3" ref="I28:I33">G28-H28</f>
        <v>0</v>
      </c>
      <c r="J28" s="232">
        <f t="shared" si="2"/>
        <v>0</v>
      </c>
    </row>
    <row r="29" spans="2:10" ht="12.75" customHeight="1">
      <c r="B29" s="229">
        <v>742</v>
      </c>
      <c r="C29" s="230" t="s">
        <v>63</v>
      </c>
      <c r="D29" s="465">
        <v>42200</v>
      </c>
      <c r="E29" s="466">
        <v>33675</v>
      </c>
      <c r="F29" s="174">
        <v>0</v>
      </c>
      <c r="G29" s="465">
        <v>97864.28</v>
      </c>
      <c r="H29" s="466">
        <v>36975</v>
      </c>
      <c r="I29" s="471">
        <f t="shared" si="3"/>
        <v>60889.28</v>
      </c>
      <c r="J29" s="232">
        <f t="shared" si="2"/>
        <v>55664.28</v>
      </c>
    </row>
    <row r="30" spans="2:10" ht="12.75" customHeight="1">
      <c r="B30" s="229">
        <v>743</v>
      </c>
      <c r="C30" s="230" t="s">
        <v>7</v>
      </c>
      <c r="D30" s="465">
        <v>804045</v>
      </c>
      <c r="E30" s="466">
        <v>386697.83</v>
      </c>
      <c r="F30" s="174">
        <f>D30-E30</f>
        <v>417347.17</v>
      </c>
      <c r="G30" s="465">
        <v>804045</v>
      </c>
      <c r="H30" s="466">
        <v>499264.13</v>
      </c>
      <c r="I30" s="471">
        <f t="shared" si="3"/>
        <v>304780.87</v>
      </c>
      <c r="J30" s="232">
        <f>G30-D30</f>
        <v>0</v>
      </c>
    </row>
    <row r="31" spans="2:10" ht="12.75" customHeight="1">
      <c r="B31" s="229">
        <v>746</v>
      </c>
      <c r="C31" s="230" t="s">
        <v>265</v>
      </c>
      <c r="D31" s="465">
        <v>339727.16</v>
      </c>
      <c r="E31" s="466">
        <v>135241.02</v>
      </c>
      <c r="F31" s="174">
        <v>0</v>
      </c>
      <c r="G31" s="465">
        <v>339727.16</v>
      </c>
      <c r="H31" s="466">
        <v>166716.38</v>
      </c>
      <c r="I31" s="471">
        <f t="shared" si="3"/>
        <v>173010.77999999997</v>
      </c>
      <c r="J31" s="232">
        <f>G31-D31</f>
        <v>0</v>
      </c>
    </row>
    <row r="32" spans="2:10" ht="12.75" customHeight="1">
      <c r="B32" s="229">
        <v>747</v>
      </c>
      <c r="C32" s="230" t="s">
        <v>262</v>
      </c>
      <c r="D32" s="465">
        <v>44193.44</v>
      </c>
      <c r="E32" s="466">
        <v>44193.44</v>
      </c>
      <c r="F32" s="174">
        <v>0</v>
      </c>
      <c r="G32" s="465">
        <v>88473.44</v>
      </c>
      <c r="H32" s="466">
        <v>45226.64</v>
      </c>
      <c r="I32" s="471">
        <f t="shared" si="3"/>
        <v>43246.8</v>
      </c>
      <c r="J32" s="232">
        <f>G32-D32</f>
        <v>44280</v>
      </c>
    </row>
    <row r="33" spans="2:10" ht="12.75" customHeight="1">
      <c r="B33" s="229">
        <v>790</v>
      </c>
      <c r="C33" s="230" t="s">
        <v>266</v>
      </c>
      <c r="D33" s="465">
        <v>51568.78</v>
      </c>
      <c r="E33" s="466">
        <v>51568.78</v>
      </c>
      <c r="F33" s="174">
        <v>0</v>
      </c>
      <c r="G33" s="465">
        <v>51568.78</v>
      </c>
      <c r="H33" s="466">
        <v>51568.78</v>
      </c>
      <c r="I33" s="471">
        <f t="shared" si="3"/>
        <v>0</v>
      </c>
      <c r="J33" s="232">
        <f>G33-D33</f>
        <v>0</v>
      </c>
    </row>
    <row r="34" spans="2:10" ht="12" customHeight="1">
      <c r="B34" s="229">
        <v>803</v>
      </c>
      <c r="C34" s="230" t="s">
        <v>93</v>
      </c>
      <c r="D34" s="466">
        <v>122947.69</v>
      </c>
      <c r="E34" s="466">
        <v>112600.38</v>
      </c>
      <c r="F34" s="174">
        <f>D34-E34</f>
        <v>10347.309999999998</v>
      </c>
      <c r="G34" s="466">
        <v>54766.77</v>
      </c>
      <c r="H34" s="466">
        <v>47526.31</v>
      </c>
      <c r="I34" s="471">
        <f t="shared" si="1"/>
        <v>7240.459999999999</v>
      </c>
      <c r="J34" s="232">
        <f t="shared" si="2"/>
        <v>-68180.92000000001</v>
      </c>
    </row>
    <row r="35" spans="2:10" ht="12.75" customHeight="1">
      <c r="B35" s="229">
        <v>806</v>
      </c>
      <c r="C35" s="230" t="s">
        <v>8</v>
      </c>
      <c r="D35" s="465">
        <v>928369.42</v>
      </c>
      <c r="E35" s="466">
        <v>928369.42</v>
      </c>
      <c r="F35" s="174">
        <f>D35-E35</f>
        <v>0</v>
      </c>
      <c r="G35" s="465">
        <v>928369.42</v>
      </c>
      <c r="H35" s="466">
        <v>928369.42</v>
      </c>
      <c r="I35" s="471">
        <f t="shared" si="1"/>
        <v>0</v>
      </c>
      <c r="J35" s="232">
        <f t="shared" si="2"/>
        <v>0</v>
      </c>
    </row>
    <row r="36" spans="2:10" ht="19.5" customHeight="1">
      <c r="B36" s="229">
        <v>809</v>
      </c>
      <c r="C36" s="230" t="s">
        <v>38</v>
      </c>
      <c r="D36" s="465">
        <v>1113179.38</v>
      </c>
      <c r="E36" s="466">
        <v>1057073.43</v>
      </c>
      <c r="F36" s="174">
        <f>D36-E36</f>
        <v>56105.94999999995</v>
      </c>
      <c r="G36" s="465">
        <v>1325891.52</v>
      </c>
      <c r="H36" s="466">
        <v>1071094.47</v>
      </c>
      <c r="I36" s="471">
        <f>G36-H36</f>
        <v>254797.05000000005</v>
      </c>
      <c r="J36" s="232">
        <f t="shared" si="2"/>
        <v>212712.14000000013</v>
      </c>
    </row>
    <row r="37" spans="2:12" ht="16.5" customHeight="1">
      <c r="B37" s="229"/>
      <c r="C37" s="234" t="s">
        <v>9</v>
      </c>
      <c r="D37" s="177">
        <f>SUM(D9:D36)</f>
        <v>114970572.49999996</v>
      </c>
      <c r="E37" s="177">
        <f>SUM(E9:E36)</f>
        <v>49976931.26000002</v>
      </c>
      <c r="F37" s="177">
        <f>SUM(F9:F36)</f>
        <v>64694611.93000001</v>
      </c>
      <c r="G37" s="177">
        <f>SUM(G7:G36)</f>
        <v>121729432.35999997</v>
      </c>
      <c r="H37" s="177">
        <f>SUM(H7:H36)</f>
        <v>54101376.47000001</v>
      </c>
      <c r="I37" s="177">
        <f>SUM(I7:I36)</f>
        <v>67628055.88999999</v>
      </c>
      <c r="J37" s="235">
        <f>SUM(J7:J36)</f>
        <v>5810227.15</v>
      </c>
      <c r="L37" s="180" t="s">
        <v>225</v>
      </c>
    </row>
    <row r="38" spans="2:10" ht="13.5" thickBot="1">
      <c r="B38" s="236" t="s">
        <v>33</v>
      </c>
      <c r="C38" s="233" t="s">
        <v>10</v>
      </c>
      <c r="D38" s="537">
        <v>1448519.09</v>
      </c>
      <c r="E38" s="538">
        <v>1437924.47</v>
      </c>
      <c r="F38" s="174">
        <f>D38-E38</f>
        <v>10594.620000000112</v>
      </c>
      <c r="G38" s="537">
        <v>1599452.27</v>
      </c>
      <c r="H38" s="538">
        <v>1463107.77</v>
      </c>
      <c r="I38" s="174">
        <f>G38-H38</f>
        <v>136344.5</v>
      </c>
      <c r="J38" s="232">
        <f>G38-D38</f>
        <v>150933.17999999993</v>
      </c>
    </row>
    <row r="39" spans="2:10" ht="12.75">
      <c r="B39" s="480"/>
      <c r="C39" s="480" t="s">
        <v>11</v>
      </c>
      <c r="D39" s="238">
        <f>SUM(D37:D38)</f>
        <v>116419091.58999996</v>
      </c>
      <c r="E39" s="238">
        <f>SUM(E37:E38)</f>
        <v>51414855.73000002</v>
      </c>
      <c r="F39" s="238">
        <f>SUM(F37:F38)</f>
        <v>64705206.550000004</v>
      </c>
      <c r="G39" s="238">
        <f>SUM(G37:G38)</f>
        <v>123328884.62999997</v>
      </c>
      <c r="H39" s="238">
        <f>H37+H38</f>
        <v>55564484.24000002</v>
      </c>
      <c r="I39" s="238">
        <f>SUM(I37:I38)</f>
        <v>67764400.38999999</v>
      </c>
      <c r="J39" s="239">
        <f>SUM(J37:J38)</f>
        <v>5961160.33</v>
      </c>
    </row>
    <row r="40" spans="2:10" ht="12.75">
      <c r="B40" s="282" t="s">
        <v>40</v>
      </c>
      <c r="C40" s="265" t="s">
        <v>42</v>
      </c>
      <c r="D40" s="357">
        <v>2022084.64</v>
      </c>
      <c r="E40" s="175">
        <v>0</v>
      </c>
      <c r="F40" s="242">
        <f>D40-E40</f>
        <v>2022084.64</v>
      </c>
      <c r="G40" s="357">
        <v>2022084.64</v>
      </c>
      <c r="H40" s="357">
        <v>0</v>
      </c>
      <c r="I40" s="472">
        <f>G40-H40</f>
        <v>2022084.64</v>
      </c>
      <c r="J40" s="242">
        <f>I40-F40</f>
        <v>0</v>
      </c>
    </row>
    <row r="41" spans="2:10" ht="12.75">
      <c r="B41" s="482"/>
      <c r="C41" s="284" t="s">
        <v>41</v>
      </c>
      <c r="D41" s="483">
        <f aca="true" t="shared" si="4" ref="D41:J41">D39+D40</f>
        <v>118441176.22999996</v>
      </c>
      <c r="E41" s="483">
        <f t="shared" si="4"/>
        <v>51414855.73000002</v>
      </c>
      <c r="F41" s="483">
        <f t="shared" si="4"/>
        <v>66727291.190000005</v>
      </c>
      <c r="G41" s="483">
        <f t="shared" si="4"/>
        <v>125350969.26999997</v>
      </c>
      <c r="H41" s="483">
        <f t="shared" si="4"/>
        <v>55564484.24000002</v>
      </c>
      <c r="I41" s="483">
        <f t="shared" si="4"/>
        <v>69786485.02999999</v>
      </c>
      <c r="J41" s="483">
        <f t="shared" si="4"/>
        <v>5961160.33</v>
      </c>
    </row>
    <row r="47" spans="2:10" ht="18">
      <c r="B47" s="2"/>
      <c r="C47" s="1"/>
      <c r="D47" s="1"/>
      <c r="E47" s="1"/>
      <c r="F47" s="1"/>
      <c r="G47" s="1"/>
      <c r="H47" s="1"/>
      <c r="I47" s="617" t="s">
        <v>229</v>
      </c>
      <c r="J47" s="617"/>
    </row>
    <row r="48" spans="2:10" ht="15">
      <c r="B48" s="572" t="s">
        <v>291</v>
      </c>
      <c r="C48" s="572"/>
      <c r="D48" s="572"/>
      <c r="E48" s="572"/>
      <c r="F48" s="572"/>
      <c r="G48" s="572"/>
      <c r="H48" s="572"/>
      <c r="I48" s="572"/>
      <c r="J48" s="572"/>
    </row>
    <row r="49" spans="2:10" ht="12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5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42">
      <c r="B51" s="427" t="s">
        <v>0</v>
      </c>
      <c r="C51" s="428" t="s">
        <v>1</v>
      </c>
      <c r="D51" s="550" t="s">
        <v>276</v>
      </c>
      <c r="E51" s="550" t="s">
        <v>277</v>
      </c>
      <c r="F51" s="551" t="s">
        <v>278</v>
      </c>
      <c r="G51" s="428" t="s">
        <v>292</v>
      </c>
      <c r="H51" s="428" t="s">
        <v>293</v>
      </c>
      <c r="I51" s="430" t="s">
        <v>294</v>
      </c>
      <c r="J51" s="428" t="s">
        <v>295</v>
      </c>
    </row>
    <row r="52" spans="2:10" ht="12.75">
      <c r="B52" s="229">
        <v>107</v>
      </c>
      <c r="C52" s="230" t="s">
        <v>79</v>
      </c>
      <c r="D52" s="174">
        <v>28198.29</v>
      </c>
      <c r="E52" s="175">
        <v>17095.23</v>
      </c>
      <c r="F52" s="231">
        <f>D52-E52</f>
        <v>11103.060000000001</v>
      </c>
      <c r="G52" s="174">
        <v>28198.29</v>
      </c>
      <c r="H52" s="175">
        <v>17800.19</v>
      </c>
      <c r="I52" s="174">
        <f>G52-H52</f>
        <v>10398.100000000002</v>
      </c>
      <c r="J52" s="232">
        <f>G52-D52</f>
        <v>0</v>
      </c>
    </row>
    <row r="53" spans="2:10" ht="12.75" hidden="1">
      <c r="B53" s="229">
        <v>803</v>
      </c>
      <c r="C53" s="230" t="s">
        <v>93</v>
      </c>
      <c r="D53" s="231">
        <v>0</v>
      </c>
      <c r="E53" s="231">
        <v>0</v>
      </c>
      <c r="F53" s="231">
        <f>D53-E53</f>
        <v>0</v>
      </c>
      <c r="G53" s="231">
        <v>0</v>
      </c>
      <c r="H53" s="231">
        <v>0</v>
      </c>
      <c r="I53" s="174">
        <f>G53-H53</f>
        <v>0</v>
      </c>
      <c r="J53" s="232">
        <f>G53-D53</f>
        <v>0</v>
      </c>
    </row>
    <row r="54" spans="2:10" ht="12.75">
      <c r="B54" s="229">
        <v>487</v>
      </c>
      <c r="C54" s="230" t="s">
        <v>6</v>
      </c>
      <c r="D54" s="231">
        <v>15657.9</v>
      </c>
      <c r="E54" s="231">
        <v>15657.9</v>
      </c>
      <c r="F54" s="231">
        <f>D54-E54</f>
        <v>0</v>
      </c>
      <c r="G54" s="231">
        <v>15657.9</v>
      </c>
      <c r="H54" s="231">
        <v>15657.9</v>
      </c>
      <c r="I54" s="174">
        <f>G54-H54</f>
        <v>0</v>
      </c>
      <c r="J54" s="232">
        <f>G54-D54</f>
        <v>0</v>
      </c>
    </row>
    <row r="55" spans="2:10" ht="12.75">
      <c r="B55" s="427"/>
      <c r="C55" s="428" t="s">
        <v>9</v>
      </c>
      <c r="D55" s="348">
        <f aca="true" t="shared" si="5" ref="D55:J55">SUM(D52:D54)</f>
        <v>43856.19</v>
      </c>
      <c r="E55" s="348">
        <f t="shared" si="5"/>
        <v>32753.129999999997</v>
      </c>
      <c r="F55" s="348">
        <f t="shared" si="5"/>
        <v>11103.060000000001</v>
      </c>
      <c r="G55" s="238">
        <f t="shared" si="5"/>
        <v>43856.19</v>
      </c>
      <c r="H55" s="238">
        <f t="shared" si="5"/>
        <v>33458.09</v>
      </c>
      <c r="I55" s="238">
        <f t="shared" si="5"/>
        <v>10398.100000000002</v>
      </c>
      <c r="J55" s="239">
        <f t="shared" si="5"/>
        <v>0</v>
      </c>
    </row>
    <row r="56" spans="2:10" ht="12.75">
      <c r="B56" s="236" t="s">
        <v>33</v>
      </c>
      <c r="C56" s="233" t="s">
        <v>10</v>
      </c>
      <c r="D56" s="231">
        <v>0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</row>
    <row r="57" spans="2:10" ht="12.75">
      <c r="B57" s="427"/>
      <c r="C57" s="427" t="s">
        <v>11</v>
      </c>
      <c r="D57" s="238">
        <f aca="true" t="shared" si="6" ref="D57:J57">SUM(D55:D56)</f>
        <v>43856.19</v>
      </c>
      <c r="E57" s="238">
        <f t="shared" si="6"/>
        <v>32753.129999999997</v>
      </c>
      <c r="F57" s="238">
        <f t="shared" si="6"/>
        <v>11103.060000000001</v>
      </c>
      <c r="G57" s="238">
        <f t="shared" si="6"/>
        <v>43856.19</v>
      </c>
      <c r="H57" s="238">
        <f t="shared" si="6"/>
        <v>33458.09</v>
      </c>
      <c r="I57" s="238">
        <f t="shared" si="6"/>
        <v>10398.100000000002</v>
      </c>
      <c r="J57" s="239">
        <f t="shared" si="6"/>
        <v>0</v>
      </c>
    </row>
    <row r="58" spans="2:10" ht="12.75">
      <c r="B58" s="240" t="s">
        <v>40</v>
      </c>
      <c r="C58" s="241" t="s">
        <v>42</v>
      </c>
      <c r="D58" s="231">
        <v>0</v>
      </c>
      <c r="E58" s="231">
        <v>0</v>
      </c>
      <c r="F58" s="231">
        <v>0</v>
      </c>
      <c r="G58" s="231">
        <v>0</v>
      </c>
      <c r="H58" s="231">
        <v>0</v>
      </c>
      <c r="I58" s="231">
        <v>0</v>
      </c>
      <c r="J58" s="231">
        <v>0</v>
      </c>
    </row>
    <row r="59" spans="2:10" ht="12.75">
      <c r="B59" s="243"/>
      <c r="C59" s="270" t="s">
        <v>41</v>
      </c>
      <c r="D59" s="244">
        <f>D57+D58</f>
        <v>43856.19</v>
      </c>
      <c r="E59" s="254">
        <f>SUM(E57:E58)</f>
        <v>32753.129999999997</v>
      </c>
      <c r="F59" s="244">
        <f>F57+F58</f>
        <v>11103.060000000001</v>
      </c>
      <c r="G59" s="244">
        <f>G57+G58</f>
        <v>43856.19</v>
      </c>
      <c r="H59" s="244">
        <f>H57+H58</f>
        <v>33458.09</v>
      </c>
      <c r="I59" s="244">
        <f>I57+I58</f>
        <v>10398.100000000002</v>
      </c>
      <c r="J59" s="244">
        <f>J57+J58</f>
        <v>0</v>
      </c>
    </row>
    <row r="60" spans="2:10" ht="12.75">
      <c r="B60" s="30"/>
      <c r="C60" s="31"/>
      <c r="D60" s="31"/>
      <c r="E60" s="31"/>
      <c r="F60" s="31"/>
      <c r="G60" s="43"/>
      <c r="H60" s="1"/>
      <c r="I60" s="31"/>
      <c r="J60" s="30"/>
    </row>
    <row r="61" spans="2:10" ht="15">
      <c r="B61" s="648" t="s">
        <v>299</v>
      </c>
      <c r="C61" s="648"/>
      <c r="D61" s="648"/>
      <c r="E61" s="648"/>
      <c r="F61" s="648"/>
      <c r="G61" s="648"/>
      <c r="H61" s="648"/>
      <c r="I61" s="648"/>
      <c r="J61" s="648"/>
    </row>
    <row r="62" spans="2:10" ht="12.75">
      <c r="B62" s="30"/>
      <c r="C62" s="31"/>
      <c r="D62" s="31"/>
      <c r="E62" s="31"/>
      <c r="F62" s="349"/>
      <c r="G62" s="43"/>
      <c r="H62" s="31"/>
      <c r="I62" s="31"/>
      <c r="J62" s="30"/>
    </row>
    <row r="63" spans="2:10" ht="42">
      <c r="B63" s="427" t="s">
        <v>0</v>
      </c>
      <c r="C63" s="428" t="s">
        <v>1</v>
      </c>
      <c r="D63" s="550" t="s">
        <v>276</v>
      </c>
      <c r="E63" s="550" t="s">
        <v>277</v>
      </c>
      <c r="F63" s="540" t="s">
        <v>278</v>
      </c>
      <c r="G63" s="428" t="s">
        <v>292</v>
      </c>
      <c r="H63" s="428" t="s">
        <v>293</v>
      </c>
      <c r="I63" s="430" t="s">
        <v>294</v>
      </c>
      <c r="J63" s="428" t="s">
        <v>295</v>
      </c>
    </row>
    <row r="64" spans="2:10" ht="12.75">
      <c r="B64" s="229">
        <v>107</v>
      </c>
      <c r="C64" s="230" t="s">
        <v>79</v>
      </c>
      <c r="D64" s="231">
        <v>1446637.6</v>
      </c>
      <c r="E64" s="231">
        <v>607378.71</v>
      </c>
      <c r="F64" s="231">
        <f>D64-E64</f>
        <v>839258.8900000001</v>
      </c>
      <c r="G64" s="231">
        <v>1446637.6</v>
      </c>
      <c r="H64" s="231">
        <v>643544.65</v>
      </c>
      <c r="I64" s="231">
        <f>G64-H64</f>
        <v>803092.9500000001</v>
      </c>
      <c r="J64" s="231">
        <f aca="true" t="shared" si="7" ref="J64:J71">(G64-D64)</f>
        <v>0</v>
      </c>
    </row>
    <row r="65" spans="2:10" ht="12.75">
      <c r="B65" s="229">
        <v>211</v>
      </c>
      <c r="C65" s="230" t="s">
        <v>168</v>
      </c>
      <c r="D65" s="231">
        <v>107436.4</v>
      </c>
      <c r="E65" s="231">
        <v>32454.74</v>
      </c>
      <c r="F65" s="231">
        <f aca="true" t="shared" si="8" ref="F65:F71">D65-E65</f>
        <v>74981.65999999999</v>
      </c>
      <c r="G65" s="231">
        <v>107436.4</v>
      </c>
      <c r="H65" s="231">
        <v>35140.65</v>
      </c>
      <c r="I65" s="231">
        <f aca="true" t="shared" si="9" ref="I65:I71">G65-H65</f>
        <v>72295.75</v>
      </c>
      <c r="J65" s="231">
        <f t="shared" si="7"/>
        <v>0</v>
      </c>
    </row>
    <row r="66" spans="2:10" ht="12.75">
      <c r="B66" s="229">
        <v>290</v>
      </c>
      <c r="C66" s="230" t="s">
        <v>85</v>
      </c>
      <c r="D66" s="231">
        <v>16452.21</v>
      </c>
      <c r="E66" s="231">
        <v>12133.64</v>
      </c>
      <c r="F66" s="231">
        <f t="shared" si="8"/>
        <v>4318.57</v>
      </c>
      <c r="G66" s="231">
        <v>16452.21</v>
      </c>
      <c r="H66" s="231">
        <v>12544.95</v>
      </c>
      <c r="I66" s="231">
        <f t="shared" si="9"/>
        <v>3907.2599999999984</v>
      </c>
      <c r="J66" s="231">
        <f t="shared" si="7"/>
        <v>0</v>
      </c>
    </row>
    <row r="67" spans="2:10" ht="12.75">
      <c r="B67" s="229">
        <v>310</v>
      </c>
      <c r="C67" s="230" t="s">
        <v>169</v>
      </c>
      <c r="D67" s="231">
        <v>15709.87</v>
      </c>
      <c r="E67" s="231">
        <v>15709.87</v>
      </c>
      <c r="F67" s="231">
        <f t="shared" si="8"/>
        <v>0</v>
      </c>
      <c r="G67" s="231">
        <v>15709.87</v>
      </c>
      <c r="H67" s="231">
        <v>15709.87</v>
      </c>
      <c r="I67" s="231">
        <f t="shared" si="9"/>
        <v>0</v>
      </c>
      <c r="J67" s="231">
        <f t="shared" si="7"/>
        <v>0</v>
      </c>
    </row>
    <row r="68" spans="2:10" ht="12.75">
      <c r="B68" s="229">
        <v>487</v>
      </c>
      <c r="C68" s="233" t="s">
        <v>6</v>
      </c>
      <c r="D68" s="231">
        <v>44158.74</v>
      </c>
      <c r="E68" s="231">
        <v>44158.74</v>
      </c>
      <c r="F68" s="231">
        <f t="shared" si="8"/>
        <v>0</v>
      </c>
      <c r="G68" s="231">
        <v>44158.74</v>
      </c>
      <c r="H68" s="231">
        <v>44158.74</v>
      </c>
      <c r="I68" s="231">
        <f t="shared" si="9"/>
        <v>0</v>
      </c>
      <c r="J68" s="231">
        <f t="shared" si="7"/>
        <v>0</v>
      </c>
    </row>
    <row r="69" spans="2:10" ht="12.75">
      <c r="B69" s="229">
        <v>624</v>
      </c>
      <c r="C69" s="233" t="s">
        <v>89</v>
      </c>
      <c r="D69" s="231">
        <v>15950</v>
      </c>
      <c r="E69" s="231">
        <v>15950</v>
      </c>
      <c r="F69" s="231">
        <f t="shared" si="8"/>
        <v>0</v>
      </c>
      <c r="G69" s="231">
        <v>15950</v>
      </c>
      <c r="H69" s="231">
        <v>15950</v>
      </c>
      <c r="I69" s="231">
        <f t="shared" si="9"/>
        <v>0</v>
      </c>
      <c r="J69" s="231">
        <f t="shared" si="7"/>
        <v>0</v>
      </c>
    </row>
    <row r="70" spans="2:10" ht="12.75">
      <c r="B70" s="229">
        <v>803</v>
      </c>
      <c r="C70" s="230" t="s">
        <v>93</v>
      </c>
      <c r="D70" s="231">
        <v>15855.24</v>
      </c>
      <c r="E70" s="231">
        <v>15855.24</v>
      </c>
      <c r="F70" s="231">
        <f t="shared" si="8"/>
        <v>0</v>
      </c>
      <c r="G70" s="231">
        <v>15855.24</v>
      </c>
      <c r="H70" s="231">
        <v>15855.24</v>
      </c>
      <c r="I70" s="231">
        <f t="shared" si="9"/>
        <v>0</v>
      </c>
      <c r="J70" s="231">
        <f t="shared" si="7"/>
        <v>0</v>
      </c>
    </row>
    <row r="71" spans="2:10" ht="19.5" customHeight="1">
      <c r="B71" s="229">
        <v>809</v>
      </c>
      <c r="C71" s="230" t="s">
        <v>38</v>
      </c>
      <c r="D71" s="231">
        <v>45913.78</v>
      </c>
      <c r="E71" s="231">
        <v>23890.23</v>
      </c>
      <c r="F71" s="231">
        <f t="shared" si="8"/>
        <v>22023.55</v>
      </c>
      <c r="G71" s="231">
        <v>45913.78</v>
      </c>
      <c r="H71" s="231">
        <v>31235.52</v>
      </c>
      <c r="I71" s="231">
        <f t="shared" si="9"/>
        <v>14678.259999999998</v>
      </c>
      <c r="J71" s="231">
        <f t="shared" si="7"/>
        <v>0</v>
      </c>
    </row>
    <row r="72" spans="2:10" ht="12.75">
      <c r="B72" s="427"/>
      <c r="C72" s="428" t="s">
        <v>9</v>
      </c>
      <c r="D72" s="348">
        <f aca="true" t="shared" si="10" ref="D72:J72">SUM(D64:D71)</f>
        <v>1708113.84</v>
      </c>
      <c r="E72" s="348">
        <f t="shared" si="10"/>
        <v>767531.1699999999</v>
      </c>
      <c r="F72" s="348">
        <f>SUM(F64:F71)</f>
        <v>940582.6700000002</v>
      </c>
      <c r="G72" s="238">
        <f t="shared" si="10"/>
        <v>1708113.84</v>
      </c>
      <c r="H72" s="238">
        <f t="shared" si="10"/>
        <v>814139.62</v>
      </c>
      <c r="I72" s="238">
        <f>SUM(I64:I71)</f>
        <v>893974.2200000001</v>
      </c>
      <c r="J72" s="239">
        <f t="shared" si="10"/>
        <v>0</v>
      </c>
    </row>
    <row r="73" spans="2:10" ht="12.75">
      <c r="B73" s="236" t="s">
        <v>33</v>
      </c>
      <c r="C73" s="233" t="s">
        <v>10</v>
      </c>
      <c r="D73" s="231">
        <v>0</v>
      </c>
      <c r="E73" s="231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</row>
    <row r="74" spans="2:10" ht="12.75">
      <c r="B74" s="427"/>
      <c r="C74" s="427" t="s">
        <v>11</v>
      </c>
      <c r="D74" s="238">
        <f aca="true" t="shared" si="11" ref="D74:J74">SUM(D72:D73)</f>
        <v>1708113.84</v>
      </c>
      <c r="E74" s="238">
        <f t="shared" si="11"/>
        <v>767531.1699999999</v>
      </c>
      <c r="F74" s="238">
        <f t="shared" si="11"/>
        <v>940582.6700000002</v>
      </c>
      <c r="G74" s="238">
        <f t="shared" si="11"/>
        <v>1708113.84</v>
      </c>
      <c r="H74" s="238">
        <f t="shared" si="11"/>
        <v>814139.62</v>
      </c>
      <c r="I74" s="238">
        <f t="shared" si="11"/>
        <v>893974.2200000001</v>
      </c>
      <c r="J74" s="239">
        <f t="shared" si="11"/>
        <v>0</v>
      </c>
    </row>
    <row r="75" spans="2:10" ht="12.75">
      <c r="B75" s="240" t="s">
        <v>40</v>
      </c>
      <c r="C75" s="241" t="s">
        <v>42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</row>
    <row r="76" spans="2:10" ht="12.75">
      <c r="B76" s="243"/>
      <c r="C76" s="270" t="s">
        <v>41</v>
      </c>
      <c r="D76" s="244">
        <f aca="true" t="shared" si="12" ref="D76:J76">D74+D75</f>
        <v>1708113.84</v>
      </c>
      <c r="E76" s="244">
        <f t="shared" si="12"/>
        <v>767531.1699999999</v>
      </c>
      <c r="F76" s="244">
        <f t="shared" si="12"/>
        <v>940582.6700000002</v>
      </c>
      <c r="G76" s="244">
        <f t="shared" si="12"/>
        <v>1708113.84</v>
      </c>
      <c r="H76" s="244">
        <f t="shared" si="12"/>
        <v>814139.62</v>
      </c>
      <c r="I76" s="244">
        <f t="shared" si="12"/>
        <v>893974.2200000001</v>
      </c>
      <c r="J76" s="244">
        <f t="shared" si="12"/>
        <v>0</v>
      </c>
    </row>
    <row r="77" spans="2:10" ht="12.75">
      <c r="B77" s="30"/>
      <c r="C77" s="30"/>
      <c r="D77" s="30"/>
      <c r="E77" s="30"/>
      <c r="F77" s="30"/>
      <c r="G77" s="31"/>
      <c r="H77" s="31"/>
      <c r="I77" s="31"/>
      <c r="J77" s="30"/>
    </row>
    <row r="78" spans="2:10" ht="12.75">
      <c r="B78" s="30"/>
      <c r="C78" s="30"/>
      <c r="D78" s="30"/>
      <c r="E78" s="30"/>
      <c r="F78" s="30"/>
      <c r="G78" s="31"/>
      <c r="H78" s="31"/>
      <c r="I78" s="660" t="s">
        <v>230</v>
      </c>
      <c r="J78" s="660"/>
    </row>
    <row r="79" spans="2:10" ht="15">
      <c r="B79" s="648" t="s">
        <v>301</v>
      </c>
      <c r="C79" s="648"/>
      <c r="D79" s="648"/>
      <c r="E79" s="648"/>
      <c r="F79" s="648"/>
      <c r="G79" s="648"/>
      <c r="H79" s="648"/>
      <c r="I79" s="648"/>
      <c r="J79" s="648"/>
    </row>
    <row r="80" spans="2:10" ht="9.75" customHeight="1">
      <c r="B80" s="30"/>
      <c r="C80" s="31"/>
      <c r="D80" s="31"/>
      <c r="E80" s="31"/>
      <c r="F80" s="349"/>
      <c r="G80" s="43"/>
      <c r="H80" s="31"/>
      <c r="I80" s="31"/>
      <c r="J80" s="30"/>
    </row>
    <row r="81" spans="2:10" ht="42">
      <c r="B81" s="427" t="s">
        <v>0</v>
      </c>
      <c r="C81" s="428" t="s">
        <v>1</v>
      </c>
      <c r="D81" s="550" t="s">
        <v>276</v>
      </c>
      <c r="E81" s="550" t="s">
        <v>277</v>
      </c>
      <c r="F81" s="551" t="s">
        <v>278</v>
      </c>
      <c r="G81" s="428" t="s">
        <v>292</v>
      </c>
      <c r="H81" s="428" t="s">
        <v>293</v>
      </c>
      <c r="I81" s="430" t="s">
        <v>294</v>
      </c>
      <c r="J81" s="428" t="s">
        <v>295</v>
      </c>
    </row>
    <row r="82" spans="2:10" ht="12.75">
      <c r="B82" s="229">
        <v>107</v>
      </c>
      <c r="C82" s="230" t="s">
        <v>79</v>
      </c>
      <c r="D82" s="231">
        <v>7135855.52</v>
      </c>
      <c r="E82" s="231">
        <v>3738262.34</v>
      </c>
      <c r="F82" s="231">
        <f>D82-E82</f>
        <v>3397593.1799999997</v>
      </c>
      <c r="G82" s="231">
        <v>7135855.52</v>
      </c>
      <c r="H82" s="231">
        <v>3916658.73</v>
      </c>
      <c r="I82" s="231">
        <f>G82-H82</f>
        <v>3219196.7899999996</v>
      </c>
      <c r="J82" s="231">
        <f>G82-D82</f>
        <v>0</v>
      </c>
    </row>
    <row r="83" spans="2:10" ht="12.75">
      <c r="B83" s="229">
        <v>226</v>
      </c>
      <c r="C83" s="230" t="s">
        <v>4</v>
      </c>
      <c r="D83" s="231">
        <v>70844.09</v>
      </c>
      <c r="E83" s="231">
        <v>68718.69</v>
      </c>
      <c r="F83" s="231">
        <f aca="true" t="shared" si="13" ref="F83:F93">D83-E83</f>
        <v>2125.399999999994</v>
      </c>
      <c r="G83" s="231">
        <v>70844.09</v>
      </c>
      <c r="H83" s="231">
        <v>70844.09</v>
      </c>
      <c r="I83" s="231">
        <f aca="true" t="shared" si="14" ref="I83:I93">G83-H83</f>
        <v>0</v>
      </c>
      <c r="J83" s="231">
        <f aca="true" t="shared" si="15" ref="J83:J93">G83-D83</f>
        <v>0</v>
      </c>
    </row>
    <row r="84" spans="2:10" ht="12.75">
      <c r="B84" s="229">
        <v>290</v>
      </c>
      <c r="C84" s="230" t="s">
        <v>85</v>
      </c>
      <c r="D84" s="231">
        <v>1474854.57</v>
      </c>
      <c r="E84" s="231">
        <v>516199.04</v>
      </c>
      <c r="F84" s="231">
        <f t="shared" si="13"/>
        <v>958655.53</v>
      </c>
      <c r="G84" s="231">
        <v>1474854.57</v>
      </c>
      <c r="H84" s="231">
        <v>553070.4</v>
      </c>
      <c r="I84" s="231">
        <f t="shared" si="14"/>
        <v>921784.17</v>
      </c>
      <c r="J84" s="231">
        <f t="shared" si="15"/>
        <v>0</v>
      </c>
    </row>
    <row r="85" spans="2:10" ht="12.75" hidden="1">
      <c r="B85" s="229">
        <v>310</v>
      </c>
      <c r="C85" s="230" t="s">
        <v>5</v>
      </c>
      <c r="D85" s="231">
        <v>0</v>
      </c>
      <c r="E85" s="231">
        <v>0</v>
      </c>
      <c r="F85" s="231">
        <f t="shared" si="13"/>
        <v>0</v>
      </c>
      <c r="G85" s="231">
        <v>0</v>
      </c>
      <c r="H85" s="231">
        <v>0</v>
      </c>
      <c r="I85" s="231">
        <f t="shared" si="14"/>
        <v>0</v>
      </c>
      <c r="J85" s="231">
        <f t="shared" si="15"/>
        <v>0</v>
      </c>
    </row>
    <row r="86" spans="2:10" ht="12.75" hidden="1">
      <c r="B86" s="229">
        <v>491</v>
      </c>
      <c r="C86" s="233" t="s">
        <v>6</v>
      </c>
      <c r="D86" s="231">
        <v>0</v>
      </c>
      <c r="E86" s="231">
        <v>0</v>
      </c>
      <c r="F86" s="231">
        <f t="shared" si="13"/>
        <v>0</v>
      </c>
      <c r="G86" s="231">
        <v>0</v>
      </c>
      <c r="H86" s="231">
        <v>0</v>
      </c>
      <c r="I86" s="231">
        <f t="shared" si="14"/>
        <v>0</v>
      </c>
      <c r="J86" s="231">
        <f t="shared" si="15"/>
        <v>0</v>
      </c>
    </row>
    <row r="87" spans="2:10" ht="12.75">
      <c r="B87" s="229">
        <v>487</v>
      </c>
      <c r="C87" s="233" t="s">
        <v>6</v>
      </c>
      <c r="D87" s="231">
        <v>40598.74</v>
      </c>
      <c r="E87" s="231">
        <v>40598.74</v>
      </c>
      <c r="F87" s="231">
        <f t="shared" si="13"/>
        <v>0</v>
      </c>
      <c r="G87" s="231">
        <v>40598.74</v>
      </c>
      <c r="H87" s="231">
        <v>40598.74</v>
      </c>
      <c r="I87" s="231">
        <f t="shared" si="14"/>
        <v>0</v>
      </c>
      <c r="J87" s="231">
        <f t="shared" si="15"/>
        <v>0</v>
      </c>
    </row>
    <row r="88" spans="2:10" ht="12.75">
      <c r="B88" s="229">
        <v>622</v>
      </c>
      <c r="C88" s="233" t="s">
        <v>88</v>
      </c>
      <c r="D88" s="231">
        <v>48839</v>
      </c>
      <c r="E88" s="231">
        <v>48839</v>
      </c>
      <c r="F88" s="231">
        <f t="shared" si="13"/>
        <v>0</v>
      </c>
      <c r="G88" s="231">
        <v>48839</v>
      </c>
      <c r="H88" s="231">
        <v>48839</v>
      </c>
      <c r="I88" s="231">
        <f t="shared" si="14"/>
        <v>0</v>
      </c>
      <c r="J88" s="231">
        <f t="shared" si="15"/>
        <v>0</v>
      </c>
    </row>
    <row r="89" spans="2:10" ht="12.75">
      <c r="B89" s="229">
        <v>624</v>
      </c>
      <c r="C89" s="233" t="s">
        <v>89</v>
      </c>
      <c r="D89" s="231">
        <v>29961.13</v>
      </c>
      <c r="E89" s="231">
        <v>28501.83</v>
      </c>
      <c r="F89" s="231">
        <f t="shared" si="13"/>
        <v>1459.2999999999993</v>
      </c>
      <c r="G89" s="231">
        <v>29961.13</v>
      </c>
      <c r="H89" s="231">
        <v>29423.52</v>
      </c>
      <c r="I89" s="231">
        <f t="shared" si="14"/>
        <v>537.6100000000006</v>
      </c>
      <c r="J89" s="231">
        <f t="shared" si="15"/>
        <v>0</v>
      </c>
    </row>
    <row r="90" spans="2:10" ht="12.75" hidden="1">
      <c r="B90" s="229">
        <v>626</v>
      </c>
      <c r="C90" s="233" t="s">
        <v>90</v>
      </c>
      <c r="D90" s="231">
        <v>0</v>
      </c>
      <c r="E90" s="231">
        <v>0</v>
      </c>
      <c r="F90" s="231">
        <f t="shared" si="13"/>
        <v>0</v>
      </c>
      <c r="G90" s="231">
        <v>0</v>
      </c>
      <c r="H90" s="231">
        <v>0</v>
      </c>
      <c r="I90" s="231">
        <f t="shared" si="14"/>
        <v>0</v>
      </c>
      <c r="J90" s="231">
        <f t="shared" si="15"/>
        <v>0</v>
      </c>
    </row>
    <row r="91" spans="2:10" ht="12.75">
      <c r="B91" s="229">
        <v>663</v>
      </c>
      <c r="C91" s="233" t="s">
        <v>214</v>
      </c>
      <c r="D91" s="231">
        <v>16351.92</v>
      </c>
      <c r="E91" s="231">
        <v>10628.74</v>
      </c>
      <c r="F91" s="231">
        <f>D91-E91</f>
        <v>5723.18</v>
      </c>
      <c r="G91" s="231">
        <v>16351.92</v>
      </c>
      <c r="H91" s="231">
        <v>12263.93</v>
      </c>
      <c r="I91" s="231">
        <f>G91-H91</f>
        <v>4087.99</v>
      </c>
      <c r="J91" s="231">
        <f>G91-D91</f>
        <v>0</v>
      </c>
    </row>
    <row r="92" spans="2:10" ht="12.75">
      <c r="B92" s="229">
        <v>803</v>
      </c>
      <c r="C92" s="230" t="s">
        <v>93</v>
      </c>
      <c r="D92" s="231">
        <v>11956</v>
      </c>
      <c r="E92" s="231">
        <v>11956</v>
      </c>
      <c r="F92" s="231">
        <f t="shared" si="13"/>
        <v>0</v>
      </c>
      <c r="G92" s="231">
        <v>11956</v>
      </c>
      <c r="H92" s="231">
        <v>11956</v>
      </c>
      <c r="I92" s="231">
        <f t="shared" si="14"/>
        <v>0</v>
      </c>
      <c r="J92" s="231">
        <f t="shared" si="15"/>
        <v>0</v>
      </c>
    </row>
    <row r="93" spans="2:10" ht="23.25" customHeight="1">
      <c r="B93" s="229">
        <v>809</v>
      </c>
      <c r="C93" s="230" t="s">
        <v>38</v>
      </c>
      <c r="D93" s="231">
        <v>134561.84</v>
      </c>
      <c r="E93" s="231">
        <v>76926.71</v>
      </c>
      <c r="F93" s="231">
        <f t="shared" si="13"/>
        <v>57635.12999999999</v>
      </c>
      <c r="G93" s="231">
        <v>134561.84</v>
      </c>
      <c r="H93" s="231">
        <v>96647.88</v>
      </c>
      <c r="I93" s="231">
        <f t="shared" si="14"/>
        <v>37913.95999999999</v>
      </c>
      <c r="J93" s="231">
        <f t="shared" si="15"/>
        <v>0</v>
      </c>
    </row>
    <row r="94" spans="2:10" ht="12.75">
      <c r="B94" s="350"/>
      <c r="C94" s="252" t="s">
        <v>9</v>
      </c>
      <c r="D94" s="351">
        <f aca="true" t="shared" si="16" ref="D94:J94">SUM(D82:D93)</f>
        <v>8963822.81</v>
      </c>
      <c r="E94" s="351">
        <f t="shared" si="16"/>
        <v>4540631.09</v>
      </c>
      <c r="F94" s="351">
        <f t="shared" si="16"/>
        <v>4423191.719999999</v>
      </c>
      <c r="G94" s="352">
        <f t="shared" si="16"/>
        <v>8963822.81</v>
      </c>
      <c r="H94" s="352">
        <f t="shared" si="16"/>
        <v>4780302.289999999</v>
      </c>
      <c r="I94" s="352">
        <f t="shared" si="16"/>
        <v>4183520.5199999996</v>
      </c>
      <c r="J94" s="353">
        <f t="shared" si="16"/>
        <v>0</v>
      </c>
    </row>
    <row r="95" spans="2:10" ht="12.75">
      <c r="B95" s="236" t="s">
        <v>33</v>
      </c>
      <c r="C95" s="233" t="s">
        <v>10</v>
      </c>
      <c r="D95" s="231">
        <v>0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</row>
    <row r="96" spans="2:10" ht="12.75">
      <c r="B96" s="427"/>
      <c r="C96" s="427" t="s">
        <v>11</v>
      </c>
      <c r="D96" s="238">
        <f aca="true" t="shared" si="17" ref="D96:J96">SUM(D94:D95)</f>
        <v>8963822.81</v>
      </c>
      <c r="E96" s="238">
        <f t="shared" si="17"/>
        <v>4540631.09</v>
      </c>
      <c r="F96" s="238">
        <f t="shared" si="17"/>
        <v>4423191.719999999</v>
      </c>
      <c r="G96" s="238">
        <f t="shared" si="17"/>
        <v>8963822.81</v>
      </c>
      <c r="H96" s="238">
        <f t="shared" si="17"/>
        <v>4780302.289999999</v>
      </c>
      <c r="I96" s="238">
        <f t="shared" si="17"/>
        <v>4183520.5199999996</v>
      </c>
      <c r="J96" s="239">
        <f t="shared" si="17"/>
        <v>0</v>
      </c>
    </row>
    <row r="97" spans="2:10" ht="12.75">
      <c r="B97" s="240" t="s">
        <v>40</v>
      </c>
      <c r="C97" s="241" t="s">
        <v>42</v>
      </c>
      <c r="D97" s="231">
        <v>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</row>
    <row r="98" spans="2:10" ht="12.75">
      <c r="B98" s="243"/>
      <c r="C98" s="270" t="s">
        <v>41</v>
      </c>
      <c r="D98" s="244">
        <f aca="true" t="shared" si="18" ref="D98:J98">D96+D97</f>
        <v>8963822.81</v>
      </c>
      <c r="E98" s="244">
        <f t="shared" si="18"/>
        <v>4540631.09</v>
      </c>
      <c r="F98" s="244">
        <f t="shared" si="18"/>
        <v>4423191.719999999</v>
      </c>
      <c r="G98" s="244">
        <f t="shared" si="18"/>
        <v>8963822.81</v>
      </c>
      <c r="H98" s="244">
        <f t="shared" si="18"/>
        <v>4780302.289999999</v>
      </c>
      <c r="I98" s="244">
        <f t="shared" si="18"/>
        <v>4183520.5199999996</v>
      </c>
      <c r="J98" s="244">
        <f t="shared" si="18"/>
        <v>0</v>
      </c>
    </row>
    <row r="99" spans="2:10" ht="12.75">
      <c r="B99" s="30"/>
      <c r="C99" s="30"/>
      <c r="D99" s="30"/>
      <c r="E99" s="30"/>
      <c r="F99" s="30"/>
      <c r="G99" s="31"/>
      <c r="H99" s="31"/>
      <c r="I99" s="31"/>
      <c r="J99" s="31"/>
    </row>
    <row r="100" spans="2:10" ht="15">
      <c r="B100" s="648" t="s">
        <v>303</v>
      </c>
      <c r="C100" s="658"/>
      <c r="D100" s="658"/>
      <c r="E100" s="658"/>
      <c r="F100" s="658"/>
      <c r="G100" s="658"/>
      <c r="H100" s="658"/>
      <c r="I100" s="658"/>
      <c r="J100" s="658"/>
    </row>
    <row r="101" spans="2:10" ht="8.25" customHeight="1">
      <c r="B101" s="30"/>
      <c r="C101" s="30"/>
      <c r="D101" s="30"/>
      <c r="E101" s="30"/>
      <c r="F101" s="30"/>
      <c r="G101" s="31"/>
      <c r="H101" s="31"/>
      <c r="I101" s="31"/>
      <c r="J101" s="31"/>
    </row>
    <row r="102" spans="2:10" ht="42">
      <c r="B102" s="427" t="s">
        <v>0</v>
      </c>
      <c r="C102" s="428" t="s">
        <v>1</v>
      </c>
      <c r="D102" s="550" t="s">
        <v>276</v>
      </c>
      <c r="E102" s="550" t="s">
        <v>277</v>
      </c>
      <c r="F102" s="551" t="s">
        <v>278</v>
      </c>
      <c r="G102" s="428" t="s">
        <v>292</v>
      </c>
      <c r="H102" s="428" t="s">
        <v>293</v>
      </c>
      <c r="I102" s="430" t="s">
        <v>294</v>
      </c>
      <c r="J102" s="428" t="s">
        <v>295</v>
      </c>
    </row>
    <row r="103" spans="2:10" ht="12.75">
      <c r="B103" s="229">
        <v>107</v>
      </c>
      <c r="C103" s="230" t="s">
        <v>79</v>
      </c>
      <c r="D103" s="174">
        <v>1090318.14</v>
      </c>
      <c r="E103" s="175">
        <v>633654.27</v>
      </c>
      <c r="F103" s="231">
        <f>D103-E103</f>
        <v>456663.8699999999</v>
      </c>
      <c r="G103" s="174">
        <v>1090318.14</v>
      </c>
      <c r="H103" s="175">
        <v>660912.22</v>
      </c>
      <c r="I103" s="174">
        <f>G103-H103</f>
        <v>429405.9199999999</v>
      </c>
      <c r="J103" s="232">
        <f aca="true" t="shared" si="19" ref="J103:J112">(G103-D103)</f>
        <v>0</v>
      </c>
    </row>
    <row r="104" spans="2:10" ht="13.5" customHeight="1">
      <c r="B104" s="229">
        <v>211</v>
      </c>
      <c r="C104" s="230" t="s">
        <v>34</v>
      </c>
      <c r="D104" s="174">
        <v>15429.06</v>
      </c>
      <c r="E104" s="175">
        <v>15429.06</v>
      </c>
      <c r="F104" s="231">
        <f aca="true" t="shared" si="20" ref="F104:F112">D104-E104</f>
        <v>0</v>
      </c>
      <c r="G104" s="174">
        <v>15429.06</v>
      </c>
      <c r="H104" s="175">
        <v>15429.06</v>
      </c>
      <c r="I104" s="174">
        <f aca="true" t="shared" si="21" ref="I104:I112">G104-H104</f>
        <v>0</v>
      </c>
      <c r="J104" s="232">
        <f t="shared" si="19"/>
        <v>0</v>
      </c>
    </row>
    <row r="105" spans="2:10" ht="12.75">
      <c r="B105" s="229">
        <v>226</v>
      </c>
      <c r="C105" s="230" t="s">
        <v>4</v>
      </c>
      <c r="D105" s="174">
        <v>81347.78</v>
      </c>
      <c r="E105" s="175">
        <v>81347.78</v>
      </c>
      <c r="F105" s="231">
        <f t="shared" si="20"/>
        <v>0</v>
      </c>
      <c r="G105" s="174">
        <v>81347.78</v>
      </c>
      <c r="H105" s="175">
        <v>81347.78</v>
      </c>
      <c r="I105" s="174">
        <f t="shared" si="21"/>
        <v>0</v>
      </c>
      <c r="J105" s="232">
        <f t="shared" si="19"/>
        <v>0</v>
      </c>
    </row>
    <row r="106" spans="2:10" ht="12.75">
      <c r="B106" s="229">
        <v>290</v>
      </c>
      <c r="C106" s="230" t="s">
        <v>85</v>
      </c>
      <c r="D106" s="174">
        <v>35616.56</v>
      </c>
      <c r="E106" s="175">
        <v>35616.56</v>
      </c>
      <c r="F106" s="231">
        <f t="shared" si="20"/>
        <v>0</v>
      </c>
      <c r="G106" s="174">
        <v>35616.56</v>
      </c>
      <c r="H106" s="175">
        <v>35616.56</v>
      </c>
      <c r="I106" s="174">
        <f t="shared" si="21"/>
        <v>0</v>
      </c>
      <c r="J106" s="232">
        <f t="shared" si="19"/>
        <v>0</v>
      </c>
    </row>
    <row r="107" spans="2:10" ht="12.75" hidden="1">
      <c r="B107" s="229">
        <v>310</v>
      </c>
      <c r="C107" s="230" t="s">
        <v>5</v>
      </c>
      <c r="D107" s="174"/>
      <c r="E107" s="175"/>
      <c r="F107" s="231">
        <f t="shared" si="20"/>
        <v>0</v>
      </c>
      <c r="G107" s="174"/>
      <c r="H107" s="175"/>
      <c r="I107" s="174">
        <f t="shared" si="21"/>
        <v>0</v>
      </c>
      <c r="J107" s="232">
        <f t="shared" si="19"/>
        <v>0</v>
      </c>
    </row>
    <row r="108" spans="2:10" ht="12.75">
      <c r="B108" s="229">
        <v>487</v>
      </c>
      <c r="C108" s="233" t="s">
        <v>6</v>
      </c>
      <c r="D108" s="174">
        <v>26206.32</v>
      </c>
      <c r="E108" s="175">
        <v>26206.32</v>
      </c>
      <c r="F108" s="231">
        <f t="shared" si="20"/>
        <v>0</v>
      </c>
      <c r="G108" s="174">
        <v>26206.32</v>
      </c>
      <c r="H108" s="175">
        <v>26206.32</v>
      </c>
      <c r="I108" s="174">
        <f t="shared" si="21"/>
        <v>0</v>
      </c>
      <c r="J108" s="232">
        <f t="shared" si="19"/>
        <v>0</v>
      </c>
    </row>
    <row r="109" spans="2:10" ht="12.75">
      <c r="B109" s="229">
        <v>624</v>
      </c>
      <c r="C109" s="233" t="s">
        <v>89</v>
      </c>
      <c r="D109" s="174">
        <v>14048.98</v>
      </c>
      <c r="E109" s="175">
        <v>11205.74</v>
      </c>
      <c r="F109" s="231">
        <f t="shared" si="20"/>
        <v>2843.24</v>
      </c>
      <c r="G109" s="174">
        <v>14048.98</v>
      </c>
      <c r="H109" s="175">
        <v>11955.16</v>
      </c>
      <c r="I109" s="174">
        <f t="shared" si="21"/>
        <v>2093.8199999999997</v>
      </c>
      <c r="J109" s="232">
        <f t="shared" si="19"/>
        <v>0</v>
      </c>
    </row>
    <row r="110" spans="2:10" ht="12.75" hidden="1">
      <c r="B110" s="229">
        <v>626</v>
      </c>
      <c r="C110" s="233" t="s">
        <v>90</v>
      </c>
      <c r="D110" s="174"/>
      <c r="E110" s="175"/>
      <c r="F110" s="231">
        <f t="shared" si="20"/>
        <v>0</v>
      </c>
      <c r="G110" s="174"/>
      <c r="H110" s="175"/>
      <c r="I110" s="174">
        <f t="shared" si="21"/>
        <v>0</v>
      </c>
      <c r="J110" s="232">
        <f t="shared" si="19"/>
        <v>0</v>
      </c>
    </row>
    <row r="111" spans="2:10" ht="12.75" hidden="1">
      <c r="B111" s="229">
        <v>803</v>
      </c>
      <c r="C111" s="230" t="s">
        <v>93</v>
      </c>
      <c r="D111" s="174"/>
      <c r="E111" s="175"/>
      <c r="F111" s="231">
        <f t="shared" si="20"/>
        <v>0</v>
      </c>
      <c r="G111" s="174"/>
      <c r="H111" s="175"/>
      <c r="I111" s="174">
        <f t="shared" si="21"/>
        <v>0</v>
      </c>
      <c r="J111" s="232">
        <f t="shared" si="19"/>
        <v>0</v>
      </c>
    </row>
    <row r="112" spans="2:10" ht="13.5" customHeight="1">
      <c r="B112" s="229">
        <v>809</v>
      </c>
      <c r="C112" s="230" t="s">
        <v>38</v>
      </c>
      <c r="D112" s="174">
        <v>52228.74</v>
      </c>
      <c r="E112" s="175">
        <v>51238.74</v>
      </c>
      <c r="F112" s="231">
        <f t="shared" si="20"/>
        <v>990</v>
      </c>
      <c r="G112" s="174">
        <v>52228.74</v>
      </c>
      <c r="H112" s="175">
        <v>51733.74</v>
      </c>
      <c r="I112" s="174">
        <f t="shared" si="21"/>
        <v>495</v>
      </c>
      <c r="J112" s="232">
        <f t="shared" si="19"/>
        <v>0</v>
      </c>
    </row>
    <row r="113" spans="2:10" ht="12.75">
      <c r="B113" s="427"/>
      <c r="C113" s="428" t="s">
        <v>9</v>
      </c>
      <c r="D113" s="348">
        <f aca="true" t="shared" si="22" ref="D113:J113">SUM(D103:D112)</f>
        <v>1315195.58</v>
      </c>
      <c r="E113" s="348">
        <f t="shared" si="22"/>
        <v>854698.4700000001</v>
      </c>
      <c r="F113" s="348">
        <f t="shared" si="22"/>
        <v>460497.10999999987</v>
      </c>
      <c r="G113" s="238">
        <f t="shared" si="22"/>
        <v>1315195.58</v>
      </c>
      <c r="H113" s="238">
        <f t="shared" si="22"/>
        <v>883200.8400000001</v>
      </c>
      <c r="I113" s="238">
        <f t="shared" si="22"/>
        <v>431994.73999999993</v>
      </c>
      <c r="J113" s="239">
        <f t="shared" si="22"/>
        <v>0</v>
      </c>
    </row>
    <row r="114" spans="2:10" ht="12.75">
      <c r="B114" s="236" t="s">
        <v>33</v>
      </c>
      <c r="C114" s="233" t="s">
        <v>10</v>
      </c>
      <c r="D114" s="178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237">
        <v>0</v>
      </c>
    </row>
    <row r="115" spans="2:10" ht="12.75">
      <c r="B115" s="427"/>
      <c r="C115" s="427" t="s">
        <v>11</v>
      </c>
      <c r="D115" s="238">
        <f aca="true" t="shared" si="23" ref="D115:J115">SUM(D113:D114)</f>
        <v>1315195.58</v>
      </c>
      <c r="E115" s="238">
        <f t="shared" si="23"/>
        <v>854698.4700000001</v>
      </c>
      <c r="F115" s="238">
        <f t="shared" si="23"/>
        <v>460497.10999999987</v>
      </c>
      <c r="G115" s="238">
        <f t="shared" si="23"/>
        <v>1315195.58</v>
      </c>
      <c r="H115" s="238">
        <f t="shared" si="23"/>
        <v>883200.8400000001</v>
      </c>
      <c r="I115" s="238">
        <f t="shared" si="23"/>
        <v>431994.73999999993</v>
      </c>
      <c r="J115" s="239">
        <f t="shared" si="23"/>
        <v>0</v>
      </c>
    </row>
    <row r="116" spans="2:10" ht="12.75">
      <c r="B116" s="240" t="s">
        <v>40</v>
      </c>
      <c r="C116" s="241" t="s">
        <v>42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242">
        <v>0</v>
      </c>
      <c r="J116" s="242">
        <v>0</v>
      </c>
    </row>
    <row r="117" spans="2:10" ht="12.75">
      <c r="B117" s="243"/>
      <c r="C117" s="270" t="s">
        <v>41</v>
      </c>
      <c r="D117" s="244">
        <f aca="true" t="shared" si="24" ref="D117:J117">D115+D116</f>
        <v>1315195.58</v>
      </c>
      <c r="E117" s="244">
        <f t="shared" si="24"/>
        <v>854698.4700000001</v>
      </c>
      <c r="F117" s="244">
        <f t="shared" si="24"/>
        <v>460497.10999999987</v>
      </c>
      <c r="G117" s="244">
        <f t="shared" si="24"/>
        <v>1315195.58</v>
      </c>
      <c r="H117" s="244">
        <f t="shared" si="24"/>
        <v>883200.8400000001</v>
      </c>
      <c r="I117" s="244">
        <f t="shared" si="24"/>
        <v>431994.73999999993</v>
      </c>
      <c r="J117" s="244">
        <f t="shared" si="24"/>
        <v>0</v>
      </c>
    </row>
  </sheetData>
  <sheetProtection/>
  <mergeCells count="8">
    <mergeCell ref="B79:J79"/>
    <mergeCell ref="B100:J100"/>
    <mergeCell ref="B2:J2"/>
    <mergeCell ref="B3:J3"/>
    <mergeCell ref="I47:J47"/>
    <mergeCell ref="B48:J48"/>
    <mergeCell ref="B61:J61"/>
    <mergeCell ref="I78:J78"/>
  </mergeCells>
  <printOptions/>
  <pageMargins left="0.7" right="0.7" top="0.75" bottom="0.75" header="0.3" footer="0.3"/>
  <pageSetup horizontalDpi="600" verticalDpi="600" orientation="landscape" paperSize="9" scale="97" r:id="rId1"/>
  <rowBreaks count="2" manualBreakCount="2">
    <brk id="45" max="255" man="1"/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2"/>
  <sheetViews>
    <sheetView zoomScalePageLayoutView="0" workbookViewId="0" topLeftCell="A64">
      <selection activeCell="O58" sqref="O58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617" t="s">
        <v>227</v>
      </c>
      <c r="I1" s="617"/>
    </row>
    <row r="2" spans="1:9" ht="30" customHeight="1">
      <c r="A2" s="582" t="s">
        <v>327</v>
      </c>
      <c r="B2" s="582"/>
      <c r="C2" s="582"/>
      <c r="D2" s="582"/>
      <c r="E2" s="582"/>
      <c r="F2" s="582"/>
      <c r="G2" s="582"/>
      <c r="H2" s="582"/>
      <c r="I2" s="582"/>
    </row>
    <row r="3" ht="15" customHeight="1"/>
    <row r="4" ht="1.5" customHeight="1" hidden="1" thickBot="1"/>
    <row r="5" spans="1:9" ht="62.25" customHeight="1">
      <c r="A5" s="427" t="s">
        <v>0</v>
      </c>
      <c r="B5" s="428" t="s">
        <v>1</v>
      </c>
      <c r="C5" s="558" t="s">
        <v>276</v>
      </c>
      <c r="D5" s="558" t="s">
        <v>277</v>
      </c>
      <c r="E5" s="440" t="s">
        <v>278</v>
      </c>
      <c r="F5" s="428" t="s">
        <v>292</v>
      </c>
      <c r="G5" s="428" t="s">
        <v>293</v>
      </c>
      <c r="H5" s="440" t="s">
        <v>294</v>
      </c>
      <c r="I5" s="428" t="s">
        <v>295</v>
      </c>
    </row>
    <row r="6" spans="1:36" ht="12.75">
      <c r="A6" s="229">
        <v>487</v>
      </c>
      <c r="B6" s="233" t="s">
        <v>6</v>
      </c>
      <c r="C6" s="174">
        <v>104627.41</v>
      </c>
      <c r="D6" s="175">
        <v>100831.4</v>
      </c>
      <c r="E6" s="231">
        <f>C6-D6</f>
        <v>3796.0100000000093</v>
      </c>
      <c r="F6" s="174">
        <v>104627.41</v>
      </c>
      <c r="G6" s="175">
        <v>103334.11</v>
      </c>
      <c r="H6" s="174">
        <f>F6-G6</f>
        <v>1293.300000000003</v>
      </c>
      <c r="I6" s="439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29">
        <v>623</v>
      </c>
      <c r="B7" s="233" t="s">
        <v>221</v>
      </c>
      <c r="C7" s="174">
        <v>6993.01</v>
      </c>
      <c r="D7" s="175">
        <v>2331.02</v>
      </c>
      <c r="E7" s="231">
        <f>C7-D7</f>
        <v>4661.99</v>
      </c>
      <c r="F7" s="174">
        <v>6993.01</v>
      </c>
      <c r="G7" s="175">
        <v>3729.62</v>
      </c>
      <c r="H7" s="174">
        <f>F7-G7</f>
        <v>3263.3900000000003</v>
      </c>
      <c r="I7" s="232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229">
        <v>809</v>
      </c>
      <c r="B8" s="248" t="s">
        <v>38</v>
      </c>
      <c r="C8" s="174">
        <v>0</v>
      </c>
      <c r="D8" s="175">
        <v>0</v>
      </c>
      <c r="E8" s="231">
        <v>0</v>
      </c>
      <c r="F8" s="174">
        <v>32999.36</v>
      </c>
      <c r="G8" s="175">
        <v>549.99</v>
      </c>
      <c r="H8" s="174">
        <f>F8-G8</f>
        <v>32449.37</v>
      </c>
      <c r="I8" s="232">
        <f>F8-C8</f>
        <v>32999.36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7.25" customHeight="1">
      <c r="A9" s="229"/>
      <c r="B9" s="234" t="s">
        <v>9</v>
      </c>
      <c r="C9" s="176">
        <f>SUM(C6:C7)</f>
        <v>111620.42</v>
      </c>
      <c r="D9" s="176">
        <f>SUM(D6:D7)</f>
        <v>103162.42</v>
      </c>
      <c r="E9" s="176">
        <f>SUM(E6:E7)</f>
        <v>8458.00000000001</v>
      </c>
      <c r="F9" s="177">
        <f>SUM(F6:F8)</f>
        <v>144619.78</v>
      </c>
      <c r="G9" s="177">
        <f>SUM(G6:G8)</f>
        <v>107613.72</v>
      </c>
      <c r="H9" s="177">
        <f>SUM(H6:H8)</f>
        <v>37006.060000000005</v>
      </c>
      <c r="I9" s="235">
        <f>SUM(I6:I8)</f>
        <v>32999.36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>
      <c r="A10" s="236" t="s">
        <v>33</v>
      </c>
      <c r="B10" s="233" t="s">
        <v>10</v>
      </c>
      <c r="C10" s="178">
        <v>0</v>
      </c>
      <c r="D10" s="178">
        <v>0</v>
      </c>
      <c r="E10" s="178">
        <f>D10-C10</f>
        <v>0</v>
      </c>
      <c r="F10" s="178">
        <v>0</v>
      </c>
      <c r="G10" s="178">
        <v>0</v>
      </c>
      <c r="H10" s="178">
        <f>F10-G10</f>
        <v>0</v>
      </c>
      <c r="I10" s="237">
        <f>F10-C10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.75" customHeight="1">
      <c r="A11" s="227"/>
      <c r="B11" s="227" t="s">
        <v>11</v>
      </c>
      <c r="C11" s="238">
        <f aca="true" t="shared" si="0" ref="C11:H11">SUM(C9:C10)</f>
        <v>111620.42</v>
      </c>
      <c r="D11" s="238">
        <f t="shared" si="0"/>
        <v>103162.42</v>
      </c>
      <c r="E11" s="238">
        <f t="shared" si="0"/>
        <v>8458.00000000001</v>
      </c>
      <c r="F11" s="238">
        <f t="shared" si="0"/>
        <v>144619.78</v>
      </c>
      <c r="G11" s="238">
        <f t="shared" si="0"/>
        <v>107613.72</v>
      </c>
      <c r="H11" s="238">
        <f t="shared" si="0"/>
        <v>37006.060000000005</v>
      </c>
      <c r="I11" s="239">
        <f>SUM(I9:I10)</f>
        <v>32999.36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0" t="s">
        <v>40</v>
      </c>
      <c r="B12" s="241" t="s">
        <v>42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242">
        <v>0</v>
      </c>
      <c r="I12" s="24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243"/>
      <c r="B13" s="270" t="s">
        <v>41</v>
      </c>
      <c r="C13" s="244">
        <f aca="true" t="shared" si="1" ref="C13:I13">C11+C12</f>
        <v>111620.42</v>
      </c>
      <c r="D13" s="244">
        <f t="shared" si="1"/>
        <v>103162.42</v>
      </c>
      <c r="E13" s="244">
        <f t="shared" si="1"/>
        <v>8458.00000000001</v>
      </c>
      <c r="F13" s="244">
        <f t="shared" si="1"/>
        <v>144619.78</v>
      </c>
      <c r="G13" s="244">
        <f t="shared" si="1"/>
        <v>107613.72</v>
      </c>
      <c r="H13" s="244">
        <f t="shared" si="1"/>
        <v>37006.060000000005</v>
      </c>
      <c r="I13" s="244">
        <f t="shared" si="1"/>
        <v>32999.36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" customHeight="1">
      <c r="A14" s="30"/>
      <c r="B14" s="31"/>
      <c r="C14" s="31"/>
      <c r="D14" s="31"/>
      <c r="E14" s="31"/>
      <c r="F14" s="43"/>
      <c r="H14" s="31"/>
      <c r="I14" s="3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0" customHeight="1">
      <c r="A15" s="648" t="s">
        <v>306</v>
      </c>
      <c r="B15" s="658"/>
      <c r="C15" s="658"/>
      <c r="D15" s="658"/>
      <c r="E15" s="658"/>
      <c r="F15" s="658"/>
      <c r="G15" s="658"/>
      <c r="H15" s="658"/>
      <c r="I15" s="65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>
      <c r="A16" s="30"/>
      <c r="B16" s="30"/>
      <c r="C16" s="30"/>
      <c r="D16" s="30"/>
      <c r="E16" s="30"/>
      <c r="F16" s="31"/>
      <c r="G16" s="31"/>
      <c r="H16" s="31"/>
      <c r="I16" s="3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42">
      <c r="A17" s="245" t="s">
        <v>0</v>
      </c>
      <c r="B17" s="246" t="s">
        <v>1</v>
      </c>
      <c r="C17" s="553" t="s">
        <v>276</v>
      </c>
      <c r="D17" s="553" t="s">
        <v>277</v>
      </c>
      <c r="E17" s="440" t="s">
        <v>278</v>
      </c>
      <c r="F17" s="428" t="s">
        <v>292</v>
      </c>
      <c r="G17" s="428" t="s">
        <v>293</v>
      </c>
      <c r="H17" s="440" t="s">
        <v>294</v>
      </c>
      <c r="I17" s="428" t="s">
        <v>295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441">
        <v>107</v>
      </c>
      <c r="B18" s="442" t="s">
        <v>79</v>
      </c>
      <c r="C18" s="443">
        <v>1467885.97</v>
      </c>
      <c r="D18" s="444">
        <v>1040719.46</v>
      </c>
      <c r="E18" s="443">
        <f>C18-D18</f>
        <v>427166.51</v>
      </c>
      <c r="F18" s="443">
        <v>1467885.97</v>
      </c>
      <c r="G18" s="444">
        <v>1077416.61</v>
      </c>
      <c r="H18" s="443">
        <f>F18-G18</f>
        <v>390469.35999999987</v>
      </c>
      <c r="I18" s="445">
        <f aca="true" t="shared" si="2" ref="I18:I25">F18-C18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7">
        <v>310</v>
      </c>
      <c r="B19" s="248" t="s">
        <v>5</v>
      </c>
      <c r="C19" s="178">
        <v>0</v>
      </c>
      <c r="D19" s="249">
        <v>0</v>
      </c>
      <c r="E19" s="178">
        <f aca="true" t="shared" si="3" ref="E19:E25">C19-D19</f>
        <v>0</v>
      </c>
      <c r="F19" s="178">
        <v>0</v>
      </c>
      <c r="G19" s="249">
        <v>0</v>
      </c>
      <c r="H19" s="178">
        <f aca="true" t="shared" si="4" ref="H19:H25">F19-G19</f>
        <v>0</v>
      </c>
      <c r="I19" s="23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7">
        <v>491</v>
      </c>
      <c r="B20" s="250" t="s">
        <v>6</v>
      </c>
      <c r="C20" s="178">
        <v>18515.76</v>
      </c>
      <c r="D20" s="249">
        <v>17799.66</v>
      </c>
      <c r="E20" s="178">
        <f t="shared" si="3"/>
        <v>716.0999999999985</v>
      </c>
      <c r="F20" s="178">
        <v>18515.76</v>
      </c>
      <c r="G20" s="249">
        <v>18515.76</v>
      </c>
      <c r="H20" s="178">
        <f t="shared" si="4"/>
        <v>0</v>
      </c>
      <c r="I20" s="23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7">
        <v>624</v>
      </c>
      <c r="B21" s="250" t="s">
        <v>212</v>
      </c>
      <c r="C21" s="178">
        <v>23078.73</v>
      </c>
      <c r="D21" s="249">
        <v>18078.08</v>
      </c>
      <c r="E21" s="178">
        <f t="shared" si="3"/>
        <v>5000.649999999998</v>
      </c>
      <c r="F21" s="178">
        <v>23078.73</v>
      </c>
      <c r="G21" s="249">
        <v>20385.92</v>
      </c>
      <c r="H21" s="178">
        <f t="shared" si="4"/>
        <v>2692.8100000000013</v>
      </c>
      <c r="I21" s="23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.75">
      <c r="A22" s="247">
        <v>629</v>
      </c>
      <c r="B22" s="250" t="s">
        <v>80</v>
      </c>
      <c r="C22" s="178">
        <v>5200</v>
      </c>
      <c r="D22" s="249">
        <v>5200</v>
      </c>
      <c r="E22" s="178">
        <f t="shared" si="3"/>
        <v>0</v>
      </c>
      <c r="F22" s="178">
        <v>5200</v>
      </c>
      <c r="G22" s="249">
        <v>5200</v>
      </c>
      <c r="H22" s="178">
        <f t="shared" si="4"/>
        <v>0</v>
      </c>
      <c r="I22" s="23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9" ht="21">
      <c r="A23" s="247">
        <v>805</v>
      </c>
      <c r="B23" s="248" t="s">
        <v>53</v>
      </c>
      <c r="C23" s="178">
        <v>38759.28</v>
      </c>
      <c r="D23" s="249">
        <v>13901.73</v>
      </c>
      <c r="E23" s="178">
        <f t="shared" si="3"/>
        <v>24857.55</v>
      </c>
      <c r="F23" s="178">
        <v>38759.28</v>
      </c>
      <c r="G23" s="249">
        <v>16666.55</v>
      </c>
      <c r="H23" s="178">
        <f t="shared" si="4"/>
        <v>22092.73</v>
      </c>
      <c r="I23" s="237">
        <f t="shared" si="2"/>
        <v>0</v>
      </c>
    </row>
    <row r="24" spans="1:9" ht="12.75">
      <c r="A24" s="247">
        <v>806</v>
      </c>
      <c r="B24" s="248" t="s">
        <v>8</v>
      </c>
      <c r="C24" s="178">
        <v>5024.55</v>
      </c>
      <c r="D24" s="249">
        <v>1004.92</v>
      </c>
      <c r="E24" s="178">
        <f t="shared" si="3"/>
        <v>4019.63</v>
      </c>
      <c r="F24" s="178">
        <v>5024.55</v>
      </c>
      <c r="G24" s="249">
        <v>1507.38</v>
      </c>
      <c r="H24" s="178">
        <f t="shared" si="4"/>
        <v>3517.17</v>
      </c>
      <c r="I24" s="237">
        <f t="shared" si="2"/>
        <v>0</v>
      </c>
    </row>
    <row r="25" spans="1:9" ht="12.75">
      <c r="A25" s="247">
        <v>809</v>
      </c>
      <c r="B25" s="248" t="s">
        <v>38</v>
      </c>
      <c r="C25" s="178">
        <v>4990</v>
      </c>
      <c r="D25" s="249">
        <v>4990</v>
      </c>
      <c r="E25" s="178">
        <f t="shared" si="3"/>
        <v>0</v>
      </c>
      <c r="F25" s="178">
        <v>4990</v>
      </c>
      <c r="G25" s="249">
        <v>4990</v>
      </c>
      <c r="H25" s="178">
        <f t="shared" si="4"/>
        <v>0</v>
      </c>
      <c r="I25" s="237">
        <f t="shared" si="2"/>
        <v>0</v>
      </c>
    </row>
    <row r="26" spans="1:9" ht="12.75">
      <c r="A26" s="251"/>
      <c r="B26" s="252" t="s">
        <v>9</v>
      </c>
      <c r="C26" s="253">
        <f aca="true" t="shared" si="5" ref="C26:I26">SUM(C18:C25)</f>
        <v>1563454.29</v>
      </c>
      <c r="D26" s="253">
        <f t="shared" si="5"/>
        <v>1101693.8499999999</v>
      </c>
      <c r="E26" s="253">
        <f t="shared" si="5"/>
        <v>461760.44</v>
      </c>
      <c r="F26" s="254">
        <f t="shared" si="5"/>
        <v>1563454.29</v>
      </c>
      <c r="G26" s="254">
        <f>SUM(G18:G25)</f>
        <v>1144682.22</v>
      </c>
      <c r="H26" s="254">
        <f t="shared" si="5"/>
        <v>418772.06999999983</v>
      </c>
      <c r="I26" s="244">
        <f t="shared" si="5"/>
        <v>0</v>
      </c>
    </row>
    <row r="27" spans="1:9" ht="12.75">
      <c r="A27" s="255" t="s">
        <v>33</v>
      </c>
      <c r="B27" s="250" t="s">
        <v>10</v>
      </c>
      <c r="C27" s="178">
        <v>0</v>
      </c>
      <c r="D27" s="178">
        <v>0</v>
      </c>
      <c r="E27" s="178">
        <f>C27-D27</f>
        <v>0</v>
      </c>
      <c r="F27" s="178">
        <v>0</v>
      </c>
      <c r="G27" s="178">
        <v>0</v>
      </c>
      <c r="H27" s="178">
        <f>F27-G27</f>
        <v>0</v>
      </c>
      <c r="I27" s="237">
        <f>F27-C27</f>
        <v>0</v>
      </c>
    </row>
    <row r="28" spans="1:9" ht="14.25" customHeight="1">
      <c r="A28" s="245"/>
      <c r="B28" s="245" t="s">
        <v>11</v>
      </c>
      <c r="C28" s="256">
        <f aca="true" t="shared" si="6" ref="C28:I28">SUM(C26:C27)</f>
        <v>1563454.29</v>
      </c>
      <c r="D28" s="256">
        <f t="shared" si="6"/>
        <v>1101693.8499999999</v>
      </c>
      <c r="E28" s="256">
        <f t="shared" si="6"/>
        <v>461760.44</v>
      </c>
      <c r="F28" s="256">
        <f t="shared" si="6"/>
        <v>1563454.29</v>
      </c>
      <c r="G28" s="256">
        <f t="shared" si="6"/>
        <v>1144682.22</v>
      </c>
      <c r="H28" s="256">
        <f t="shared" si="6"/>
        <v>418772.06999999983</v>
      </c>
      <c r="I28" s="257">
        <f t="shared" si="6"/>
        <v>0</v>
      </c>
    </row>
    <row r="29" spans="1:9" ht="12.75" hidden="1">
      <c r="A29" s="240" t="s">
        <v>40</v>
      </c>
      <c r="B29" s="258" t="s">
        <v>42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59">
        <f>F29-G29</f>
        <v>0</v>
      </c>
      <c r="I29" s="259">
        <f>H29-E29</f>
        <v>0</v>
      </c>
    </row>
    <row r="30" spans="1:9" ht="12.75" hidden="1">
      <c r="A30" s="260"/>
      <c r="B30" s="271" t="s">
        <v>41</v>
      </c>
      <c r="C30" s="261">
        <f aca="true" t="shared" si="7" ref="C30:I30">C28+C29</f>
        <v>1563454.29</v>
      </c>
      <c r="D30" s="261">
        <f t="shared" si="7"/>
        <v>1101693.8499999999</v>
      </c>
      <c r="E30" s="261">
        <f t="shared" si="7"/>
        <v>461760.44</v>
      </c>
      <c r="F30" s="261">
        <f t="shared" si="7"/>
        <v>1563454.29</v>
      </c>
      <c r="G30" s="261">
        <f t="shared" si="7"/>
        <v>1144682.22</v>
      </c>
      <c r="H30" s="261">
        <f t="shared" si="7"/>
        <v>418772.06999999983</v>
      </c>
      <c r="I30" s="261">
        <f t="shared" si="7"/>
        <v>0</v>
      </c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2.75">
      <c r="A34" s="30"/>
      <c r="B34" s="30"/>
      <c r="C34" s="30"/>
      <c r="D34" s="30"/>
      <c r="E34" s="30"/>
      <c r="F34" s="31"/>
      <c r="G34" s="31"/>
      <c r="H34" s="31"/>
      <c r="I34" s="31"/>
    </row>
    <row r="35" spans="1:9" ht="15.75" customHeight="1">
      <c r="A35" s="2"/>
      <c r="H35" s="617"/>
      <c r="I35" s="617"/>
    </row>
    <row r="36" spans="1:9" ht="15.75" customHeight="1">
      <c r="A36" s="2"/>
      <c r="H36" s="617" t="s">
        <v>231</v>
      </c>
      <c r="I36" s="617"/>
    </row>
    <row r="37" spans="1:9" ht="30" customHeight="1">
      <c r="A37" s="572" t="s">
        <v>320</v>
      </c>
      <c r="B37" s="572"/>
      <c r="C37" s="572"/>
      <c r="D37" s="572"/>
      <c r="E37" s="572"/>
      <c r="F37" s="572"/>
      <c r="G37" s="572"/>
      <c r="H37" s="572"/>
      <c r="I37" s="572"/>
    </row>
    <row r="38" spans="1:9" ht="12.75">
      <c r="A38" s="30"/>
      <c r="B38" s="30"/>
      <c r="C38" s="30"/>
      <c r="D38" s="30"/>
      <c r="E38" s="30"/>
      <c r="F38" s="31"/>
      <c r="G38" s="31"/>
      <c r="H38" s="31"/>
      <c r="I38" s="31"/>
    </row>
    <row r="39" spans="1:9" ht="42">
      <c r="A39" s="427" t="s">
        <v>0</v>
      </c>
      <c r="B39" s="428" t="s">
        <v>1</v>
      </c>
      <c r="C39" s="556" t="s">
        <v>276</v>
      </c>
      <c r="D39" s="556" t="s">
        <v>277</v>
      </c>
      <c r="E39" s="440" t="s">
        <v>278</v>
      </c>
      <c r="F39" s="432" t="s">
        <v>292</v>
      </c>
      <c r="G39" s="432" t="s">
        <v>293</v>
      </c>
      <c r="H39" s="440" t="s">
        <v>294</v>
      </c>
      <c r="I39" s="432" t="s">
        <v>295</v>
      </c>
    </row>
    <row r="40" spans="1:9" ht="12.75">
      <c r="A40" s="434">
        <v>487</v>
      </c>
      <c r="B40" s="446" t="s">
        <v>6</v>
      </c>
      <c r="C40" s="436">
        <v>20412.55</v>
      </c>
      <c r="D40" s="437">
        <v>19774.71</v>
      </c>
      <c r="E40" s="438">
        <f>C40-D40</f>
        <v>637.8400000000001</v>
      </c>
      <c r="F40" s="436">
        <v>19856.23</v>
      </c>
      <c r="G40" s="437">
        <v>19856.23</v>
      </c>
      <c r="H40" s="436">
        <f>F40-G40</f>
        <v>0</v>
      </c>
      <c r="I40" s="439">
        <f>F40-C40</f>
        <v>-556.3199999999997</v>
      </c>
    </row>
    <row r="41" spans="1:9" ht="12.75">
      <c r="A41" s="227"/>
      <c r="B41" s="228" t="s">
        <v>9</v>
      </c>
      <c r="C41" s="263">
        <f aca="true" t="shared" si="8" ref="C41:I41">SUM(C40:C40)</f>
        <v>20412.55</v>
      </c>
      <c r="D41" s="263">
        <f t="shared" si="8"/>
        <v>19774.71</v>
      </c>
      <c r="E41" s="263">
        <f t="shared" si="8"/>
        <v>637.8400000000001</v>
      </c>
      <c r="F41" s="238">
        <f t="shared" si="8"/>
        <v>19856.23</v>
      </c>
      <c r="G41" s="238">
        <f t="shared" si="8"/>
        <v>19856.23</v>
      </c>
      <c r="H41" s="238">
        <f t="shared" si="8"/>
        <v>0</v>
      </c>
      <c r="I41" s="239">
        <f t="shared" si="8"/>
        <v>-556.3199999999997</v>
      </c>
    </row>
    <row r="42" spans="1:9" ht="12.75">
      <c r="A42" s="236" t="s">
        <v>33</v>
      </c>
      <c r="B42" s="233" t="s">
        <v>10</v>
      </c>
      <c r="C42" s="178">
        <v>0</v>
      </c>
      <c r="D42" s="178">
        <v>0</v>
      </c>
      <c r="E42" s="178">
        <f>C42-D42</f>
        <v>0</v>
      </c>
      <c r="F42" s="178">
        <v>0</v>
      </c>
      <c r="G42" s="178">
        <v>0</v>
      </c>
      <c r="H42" s="178">
        <f>F42-G42</f>
        <v>0</v>
      </c>
      <c r="I42" s="237">
        <f>F42-C42</f>
        <v>0</v>
      </c>
    </row>
    <row r="43" spans="1:9" ht="12.75">
      <c r="A43" s="227"/>
      <c r="B43" s="227" t="s">
        <v>11</v>
      </c>
      <c r="C43" s="238">
        <f aca="true" t="shared" si="9" ref="C43:H43">SUM(C41:C42)</f>
        <v>20412.55</v>
      </c>
      <c r="D43" s="238">
        <f t="shared" si="9"/>
        <v>19774.71</v>
      </c>
      <c r="E43" s="238">
        <f t="shared" si="9"/>
        <v>637.8400000000001</v>
      </c>
      <c r="F43" s="238">
        <f t="shared" si="9"/>
        <v>19856.23</v>
      </c>
      <c r="G43" s="238">
        <f t="shared" si="9"/>
        <v>19856.23</v>
      </c>
      <c r="H43" s="238">
        <f t="shared" si="9"/>
        <v>0</v>
      </c>
      <c r="I43" s="239">
        <f>SUM(I41:I42)</f>
        <v>-556.3199999999997</v>
      </c>
    </row>
    <row r="44" spans="1:9" ht="12.75">
      <c r="A44" s="264" t="s">
        <v>40</v>
      </c>
      <c r="B44" s="265" t="s">
        <v>42</v>
      </c>
      <c r="C44" s="175">
        <v>0</v>
      </c>
      <c r="D44" s="175">
        <v>0</v>
      </c>
      <c r="E44" s="175">
        <v>0</v>
      </c>
      <c r="F44" s="175">
        <v>0</v>
      </c>
      <c r="G44" s="175">
        <v>0</v>
      </c>
      <c r="H44" s="242">
        <v>0</v>
      </c>
      <c r="I44" s="242">
        <v>0</v>
      </c>
    </row>
    <row r="45" spans="1:9" ht="12.75">
      <c r="A45" s="266"/>
      <c r="B45" s="268" t="s">
        <v>41</v>
      </c>
      <c r="C45" s="267">
        <f aca="true" t="shared" si="10" ref="C45:I45">C43+C44</f>
        <v>20412.55</v>
      </c>
      <c r="D45" s="267">
        <f t="shared" si="10"/>
        <v>19774.71</v>
      </c>
      <c r="E45" s="267">
        <f t="shared" si="10"/>
        <v>637.8400000000001</v>
      </c>
      <c r="F45" s="267">
        <f>F43</f>
        <v>19856.23</v>
      </c>
      <c r="G45" s="267">
        <f t="shared" si="10"/>
        <v>19856.23</v>
      </c>
      <c r="H45" s="267">
        <f t="shared" si="10"/>
        <v>0</v>
      </c>
      <c r="I45" s="267">
        <f t="shared" si="10"/>
        <v>-556.3199999999997</v>
      </c>
    </row>
    <row r="46" spans="1:9" ht="15" customHeight="1">
      <c r="A46" s="30"/>
      <c r="B46" s="30"/>
      <c r="C46" s="30"/>
      <c r="D46" s="30"/>
      <c r="E46" s="30"/>
      <c r="F46" s="31"/>
      <c r="G46" s="31"/>
      <c r="H46" s="31"/>
      <c r="I46" s="31"/>
    </row>
    <row r="47" spans="1:9" s="38" customFormat="1" ht="30" customHeight="1">
      <c r="A47" s="662" t="s">
        <v>328</v>
      </c>
      <c r="B47" s="662"/>
      <c r="C47" s="662"/>
      <c r="D47" s="662"/>
      <c r="E47" s="662"/>
      <c r="F47" s="662"/>
      <c r="G47" s="662"/>
      <c r="H47" s="662"/>
      <c r="I47" s="662"/>
    </row>
    <row r="48" spans="1:5" ht="12.75">
      <c r="A48" s="3"/>
      <c r="B48" s="3"/>
      <c r="C48" s="3"/>
      <c r="D48" s="3"/>
      <c r="E48" s="3"/>
    </row>
    <row r="49" spans="1:9" ht="42">
      <c r="A49" s="427" t="s">
        <v>0</v>
      </c>
      <c r="B49" s="428" t="s">
        <v>1</v>
      </c>
      <c r="C49" s="559" t="s">
        <v>276</v>
      </c>
      <c r="D49" s="559" t="s">
        <v>277</v>
      </c>
      <c r="E49" s="440" t="s">
        <v>278</v>
      </c>
      <c r="F49" s="449" t="s">
        <v>292</v>
      </c>
      <c r="G49" s="449" t="s">
        <v>293</v>
      </c>
      <c r="H49" s="440" t="s">
        <v>294</v>
      </c>
      <c r="I49" s="447" t="s">
        <v>295</v>
      </c>
    </row>
    <row r="50" spans="1:9" ht="12.75">
      <c r="A50" s="434">
        <v>106</v>
      </c>
      <c r="B50" s="435" t="s">
        <v>35</v>
      </c>
      <c r="C50" s="436">
        <v>685496.93</v>
      </c>
      <c r="D50" s="437">
        <v>449129.46</v>
      </c>
      <c r="E50" s="438">
        <f>C50-D50</f>
        <v>236367.47000000003</v>
      </c>
      <c r="F50" s="436">
        <v>685496.93</v>
      </c>
      <c r="G50" s="437">
        <v>466266.88</v>
      </c>
      <c r="H50" s="436">
        <f>F50-G50</f>
        <v>219230.05000000005</v>
      </c>
      <c r="I50" s="439">
        <f>F50-C50</f>
        <v>0</v>
      </c>
    </row>
    <row r="51" spans="1:9" ht="12.75">
      <c r="A51" s="434">
        <v>310</v>
      </c>
      <c r="B51" s="435" t="s">
        <v>5</v>
      </c>
      <c r="C51" s="436">
        <v>21843.53</v>
      </c>
      <c r="D51" s="437">
        <v>16819.52</v>
      </c>
      <c r="E51" s="438">
        <v>12669.23</v>
      </c>
      <c r="F51" s="436">
        <v>21843.53</v>
      </c>
      <c r="G51" s="437">
        <v>18348.56</v>
      </c>
      <c r="H51" s="436">
        <f>F51-G51</f>
        <v>3494.9699999999975</v>
      </c>
      <c r="I51" s="439">
        <f>F51-C51</f>
        <v>0</v>
      </c>
    </row>
    <row r="52" spans="1:9" ht="12.75">
      <c r="A52" s="434">
        <v>487</v>
      </c>
      <c r="B52" s="435" t="s">
        <v>6</v>
      </c>
      <c r="C52" s="436">
        <v>127969.82</v>
      </c>
      <c r="D52" s="437">
        <v>117197.32</v>
      </c>
      <c r="E52" s="438">
        <v>1014.75</v>
      </c>
      <c r="F52" s="436">
        <v>98933.94</v>
      </c>
      <c r="G52" s="437">
        <v>92331.44</v>
      </c>
      <c r="H52" s="436">
        <v>0</v>
      </c>
      <c r="I52" s="439">
        <f>F52-C52</f>
        <v>-29035.880000000005</v>
      </c>
    </row>
    <row r="53" spans="1:9" ht="12.75">
      <c r="A53" s="229">
        <v>802</v>
      </c>
      <c r="B53" s="230" t="s">
        <v>37</v>
      </c>
      <c r="C53" s="174">
        <v>783150.91</v>
      </c>
      <c r="D53" s="175">
        <v>640741.83</v>
      </c>
      <c r="E53" s="262">
        <f>C53-D53</f>
        <v>142409.08000000007</v>
      </c>
      <c r="F53" s="174">
        <v>610049.12</v>
      </c>
      <c r="G53" s="175">
        <v>494728.76</v>
      </c>
      <c r="H53" s="174">
        <f>F53-G53</f>
        <v>115320.35999999999</v>
      </c>
      <c r="I53" s="439">
        <f>F53-C53</f>
        <v>-173101.79000000004</v>
      </c>
    </row>
    <row r="54" spans="1:9" ht="12.75">
      <c r="A54" s="229">
        <v>809</v>
      </c>
      <c r="B54" s="230" t="s">
        <v>224</v>
      </c>
      <c r="C54" s="174">
        <v>0</v>
      </c>
      <c r="D54" s="175">
        <v>0</v>
      </c>
      <c r="E54" s="262">
        <v>0</v>
      </c>
      <c r="F54" s="174">
        <v>0</v>
      </c>
      <c r="G54" s="175">
        <v>0</v>
      </c>
      <c r="H54" s="174">
        <v>0</v>
      </c>
      <c r="I54" s="439">
        <f>F54-C54</f>
        <v>0</v>
      </c>
    </row>
    <row r="55" spans="1:9" ht="12.75">
      <c r="A55" s="227"/>
      <c r="B55" s="228" t="s">
        <v>9</v>
      </c>
      <c r="C55" s="263">
        <f>SUM(C50:C54)</f>
        <v>1618461.19</v>
      </c>
      <c r="D55" s="263">
        <f>SUM(D50:D54)</f>
        <v>1223888.13</v>
      </c>
      <c r="E55" s="263">
        <f>SUM(E50:E53)</f>
        <v>392460.53000000014</v>
      </c>
      <c r="F55" s="238">
        <f>SUM(F50:F54)</f>
        <v>1416323.52</v>
      </c>
      <c r="G55" s="238">
        <f>SUM(G50:G54)</f>
        <v>1071675.6400000001</v>
      </c>
      <c r="H55" s="238">
        <f>SUM(H50:H53)</f>
        <v>338045.38</v>
      </c>
      <c r="I55" s="239">
        <f>SUM(I50:I54)</f>
        <v>-202137.67000000004</v>
      </c>
    </row>
    <row r="56" spans="1:9" ht="12.75">
      <c r="A56" s="236" t="s">
        <v>33</v>
      </c>
      <c r="B56" s="233" t="s">
        <v>10</v>
      </c>
      <c r="C56" s="178">
        <v>65428.4</v>
      </c>
      <c r="D56" s="178">
        <v>62548.4</v>
      </c>
      <c r="E56" s="178">
        <v>0</v>
      </c>
      <c r="F56" s="178">
        <v>67562.4</v>
      </c>
      <c r="G56" s="178">
        <v>67562.4</v>
      </c>
      <c r="H56" s="178">
        <f>F56-G56</f>
        <v>0</v>
      </c>
      <c r="I56" s="237">
        <f>F56-C56</f>
        <v>2133.9999999999927</v>
      </c>
    </row>
    <row r="57" spans="1:9" ht="12.75">
      <c r="A57" s="227"/>
      <c r="B57" s="227" t="s">
        <v>11</v>
      </c>
      <c r="C57" s="238">
        <f aca="true" t="shared" si="11" ref="C57:H57">SUM(C55:C56)</f>
        <v>1683889.5899999999</v>
      </c>
      <c r="D57" s="238">
        <f t="shared" si="11"/>
        <v>1286436.5299999998</v>
      </c>
      <c r="E57" s="238">
        <f t="shared" si="11"/>
        <v>392460.53000000014</v>
      </c>
      <c r="F57" s="238">
        <f t="shared" si="11"/>
        <v>1483885.92</v>
      </c>
      <c r="G57" s="238">
        <f t="shared" si="11"/>
        <v>1139238.04</v>
      </c>
      <c r="H57" s="238">
        <f t="shared" si="11"/>
        <v>338045.38</v>
      </c>
      <c r="I57" s="239">
        <f>SUM(I55:I56)</f>
        <v>-200003.67000000004</v>
      </c>
    </row>
    <row r="58" spans="1:9" ht="12.75">
      <c r="A58" s="264" t="s">
        <v>40</v>
      </c>
      <c r="B58" s="265" t="s">
        <v>42</v>
      </c>
      <c r="C58" s="175">
        <v>0</v>
      </c>
      <c r="D58" s="175">
        <v>0</v>
      </c>
      <c r="E58" s="175">
        <f>C58-D58</f>
        <v>0</v>
      </c>
      <c r="F58" s="175">
        <v>0</v>
      </c>
      <c r="G58" s="175">
        <v>0</v>
      </c>
      <c r="H58" s="242">
        <f>F58-G58</f>
        <v>0</v>
      </c>
      <c r="I58" s="242">
        <f>H58-E58</f>
        <v>0</v>
      </c>
    </row>
    <row r="59" spans="1:9" ht="12.75">
      <c r="A59" s="243"/>
      <c r="B59" s="270" t="s">
        <v>41</v>
      </c>
      <c r="C59" s="244">
        <f aca="true" t="shared" si="12" ref="C59:I59">C57+C58</f>
        <v>1683889.5899999999</v>
      </c>
      <c r="D59" s="244">
        <f t="shared" si="12"/>
        <v>1286436.5299999998</v>
      </c>
      <c r="E59" s="244">
        <f t="shared" si="12"/>
        <v>392460.53000000014</v>
      </c>
      <c r="F59" s="244">
        <f t="shared" si="12"/>
        <v>1483885.92</v>
      </c>
      <c r="G59" s="244">
        <f t="shared" si="12"/>
        <v>1139238.04</v>
      </c>
      <c r="H59" s="244">
        <f t="shared" si="12"/>
        <v>338045.38</v>
      </c>
      <c r="I59" s="244">
        <f t="shared" si="12"/>
        <v>-200003.67000000004</v>
      </c>
    </row>
    <row r="60" spans="1:9" ht="12.75">
      <c r="A60" s="560"/>
      <c r="B60" s="561"/>
      <c r="C60" s="562"/>
      <c r="D60" s="562"/>
      <c r="E60" s="562"/>
      <c r="F60" s="562"/>
      <c r="G60" s="562"/>
      <c r="H60" s="562"/>
      <c r="I60" s="562"/>
    </row>
    <row r="61" spans="1:9" ht="12.75">
      <c r="A61" s="560"/>
      <c r="B61" s="561"/>
      <c r="C61" s="562"/>
      <c r="D61" s="562"/>
      <c r="E61" s="562"/>
      <c r="F61" s="562"/>
      <c r="G61" s="562"/>
      <c r="H61" s="562"/>
      <c r="I61" s="562"/>
    </row>
    <row r="62" spans="1:9" ht="12.75">
      <c r="A62" s="560"/>
      <c r="B62" s="561"/>
      <c r="C62" s="562"/>
      <c r="D62" s="562"/>
      <c r="E62" s="562"/>
      <c r="F62" s="562"/>
      <c r="G62" s="562"/>
      <c r="H62" s="562"/>
      <c r="I62" s="562"/>
    </row>
    <row r="63" spans="1:5" ht="15" customHeight="1">
      <c r="A63" s="3"/>
      <c r="B63" s="3"/>
      <c r="C63" s="3"/>
      <c r="D63" s="3"/>
      <c r="E63" s="3"/>
    </row>
    <row r="64" spans="1:5" ht="15" customHeight="1">
      <c r="A64" s="3"/>
      <c r="B64" s="3"/>
      <c r="C64" s="3"/>
      <c r="D64" s="3"/>
      <c r="E64" s="3"/>
    </row>
    <row r="65" spans="1:5" ht="15" customHeight="1">
      <c r="A65" s="3"/>
      <c r="B65" s="3"/>
      <c r="C65" s="3"/>
      <c r="D65" s="3"/>
      <c r="E65" s="3"/>
    </row>
    <row r="66" spans="1:5" ht="15" customHeight="1">
      <c r="A66" s="3"/>
      <c r="B66" s="3"/>
      <c r="C66" s="3"/>
      <c r="D66" s="3"/>
      <c r="E66" s="3"/>
    </row>
    <row r="67" spans="1:5" ht="15" customHeight="1">
      <c r="A67" s="3"/>
      <c r="B67" s="3"/>
      <c r="C67" s="3"/>
      <c r="D67" s="3"/>
      <c r="E67" s="3"/>
    </row>
    <row r="68" spans="1:9" ht="15" customHeight="1">
      <c r="A68" s="3"/>
      <c r="B68" s="3"/>
      <c r="C68" s="3"/>
      <c r="D68" s="3"/>
      <c r="E68" s="3"/>
      <c r="H68" s="617" t="s">
        <v>232</v>
      </c>
      <c r="I68" s="617"/>
    </row>
    <row r="69" spans="1:9" ht="29.25" customHeight="1">
      <c r="A69" s="648" t="s">
        <v>329</v>
      </c>
      <c r="B69" s="661"/>
      <c r="C69" s="661"/>
      <c r="D69" s="661"/>
      <c r="E69" s="661"/>
      <c r="F69" s="661"/>
      <c r="G69" s="661"/>
      <c r="H69" s="661"/>
      <c r="I69" s="661"/>
    </row>
    <row r="70" spans="1:5" ht="13.5" customHeight="1">
      <c r="A70" s="3"/>
      <c r="B70" s="3"/>
      <c r="C70" s="3"/>
      <c r="D70" s="3"/>
      <c r="E70" s="3"/>
    </row>
    <row r="71" spans="1:9" ht="42">
      <c r="A71" s="427" t="s">
        <v>0</v>
      </c>
      <c r="B71" s="428" t="s">
        <v>1</v>
      </c>
      <c r="C71" s="557" t="s">
        <v>276</v>
      </c>
      <c r="D71" s="557" t="s">
        <v>277</v>
      </c>
      <c r="E71" s="440" t="s">
        <v>278</v>
      </c>
      <c r="F71" s="449" t="s">
        <v>292</v>
      </c>
      <c r="G71" s="449" t="s">
        <v>293</v>
      </c>
      <c r="H71" s="440" t="s">
        <v>294</v>
      </c>
      <c r="I71" s="449" t="s">
        <v>295</v>
      </c>
    </row>
    <row r="72" spans="1:9" ht="12.75">
      <c r="A72" s="434">
        <v>105</v>
      </c>
      <c r="B72" s="435" t="s">
        <v>2</v>
      </c>
      <c r="C72" s="436">
        <v>52443.58</v>
      </c>
      <c r="D72" s="437">
        <v>21094.36</v>
      </c>
      <c r="E72" s="438">
        <f>C72-D72</f>
        <v>31349.22</v>
      </c>
      <c r="F72" s="436">
        <v>52443.58</v>
      </c>
      <c r="G72" s="437">
        <v>22405.45</v>
      </c>
      <c r="H72" s="436">
        <f>F72-G72</f>
        <v>30038.13</v>
      </c>
      <c r="I72" s="439">
        <f>F72-C72</f>
        <v>0</v>
      </c>
    </row>
    <row r="73" spans="1:9" ht="12.75">
      <c r="A73" s="229">
        <v>487</v>
      </c>
      <c r="B73" s="233" t="s">
        <v>6</v>
      </c>
      <c r="C73" s="174">
        <v>0</v>
      </c>
      <c r="D73" s="175">
        <v>0</v>
      </c>
      <c r="E73" s="262">
        <f>C73-D73</f>
        <v>0</v>
      </c>
      <c r="F73" s="174">
        <v>0</v>
      </c>
      <c r="G73" s="175">
        <v>0</v>
      </c>
      <c r="H73" s="174">
        <f>F73-G73</f>
        <v>0</v>
      </c>
      <c r="I73" s="232">
        <f>F73-C73</f>
        <v>0</v>
      </c>
    </row>
    <row r="74" spans="1:9" ht="12.75">
      <c r="A74" s="229">
        <v>592</v>
      </c>
      <c r="B74" s="233" t="s">
        <v>268</v>
      </c>
      <c r="C74" s="174">
        <v>14000</v>
      </c>
      <c r="D74" s="175">
        <v>2449.99</v>
      </c>
      <c r="E74" s="262">
        <v>0</v>
      </c>
      <c r="F74" s="174">
        <v>14000</v>
      </c>
      <c r="G74" s="175">
        <v>4409.99</v>
      </c>
      <c r="H74" s="174">
        <f>F74-G74</f>
        <v>9590.01</v>
      </c>
      <c r="I74" s="232">
        <f>F74-C74</f>
        <v>0</v>
      </c>
    </row>
    <row r="75" spans="1:9" ht="12.75">
      <c r="A75" s="227"/>
      <c r="B75" s="228" t="s">
        <v>9</v>
      </c>
      <c r="C75" s="263">
        <f aca="true" t="shared" si="13" ref="C75:H75">SUM(C72:C73)</f>
        <v>52443.58</v>
      </c>
      <c r="D75" s="263">
        <f t="shared" si="13"/>
        <v>21094.36</v>
      </c>
      <c r="E75" s="263">
        <f t="shared" si="13"/>
        <v>31349.22</v>
      </c>
      <c r="F75" s="238">
        <f t="shared" si="13"/>
        <v>52443.58</v>
      </c>
      <c r="G75" s="238">
        <f>SUM(G72:G74)</f>
        <v>26815.440000000002</v>
      </c>
      <c r="H75" s="238">
        <f t="shared" si="13"/>
        <v>30038.13</v>
      </c>
      <c r="I75" s="239">
        <f>SUM(I72:I74)</f>
        <v>0</v>
      </c>
    </row>
    <row r="76" spans="1:9" ht="12.75">
      <c r="A76" s="236" t="s">
        <v>33</v>
      </c>
      <c r="B76" s="233" t="s">
        <v>10</v>
      </c>
      <c r="C76" s="178">
        <v>0</v>
      </c>
      <c r="D76" s="178">
        <v>0</v>
      </c>
      <c r="E76" s="178">
        <v>0</v>
      </c>
      <c r="F76" s="178">
        <v>0</v>
      </c>
      <c r="G76" s="178">
        <v>0</v>
      </c>
      <c r="H76" s="178">
        <f>F76-G76</f>
        <v>0</v>
      </c>
      <c r="I76" s="237">
        <f>F76-C76</f>
        <v>0</v>
      </c>
    </row>
    <row r="77" spans="1:9" ht="12.75">
      <c r="A77" s="227"/>
      <c r="B77" s="227" t="s">
        <v>11</v>
      </c>
      <c r="C77" s="238">
        <f aca="true" t="shared" si="14" ref="C77:H77">SUM(C75:C76)</f>
        <v>52443.58</v>
      </c>
      <c r="D77" s="238">
        <f t="shared" si="14"/>
        <v>21094.36</v>
      </c>
      <c r="E77" s="238">
        <f t="shared" si="14"/>
        <v>31349.22</v>
      </c>
      <c r="F77" s="238">
        <f t="shared" si="14"/>
        <v>52443.58</v>
      </c>
      <c r="G77" s="238">
        <f t="shared" si="14"/>
        <v>26815.440000000002</v>
      </c>
      <c r="H77" s="238">
        <f t="shared" si="14"/>
        <v>30038.13</v>
      </c>
      <c r="I77" s="239">
        <f>SUM(I75:I76)</f>
        <v>0</v>
      </c>
    </row>
    <row r="78" spans="1:9" ht="12.75">
      <c r="A78" s="264" t="s">
        <v>40</v>
      </c>
      <c r="B78" s="265" t="s">
        <v>42</v>
      </c>
      <c r="C78" s="175">
        <v>0</v>
      </c>
      <c r="D78" s="175">
        <v>0</v>
      </c>
      <c r="E78" s="175">
        <f>C78-D78</f>
        <v>0</v>
      </c>
      <c r="F78" s="175"/>
      <c r="G78" s="175">
        <v>0</v>
      </c>
      <c r="H78" s="242">
        <f>F78-G78</f>
        <v>0</v>
      </c>
      <c r="I78" s="242">
        <f>H78-E78</f>
        <v>0</v>
      </c>
    </row>
    <row r="79" spans="1:9" ht="12.75">
      <c r="A79" s="266"/>
      <c r="B79" s="268" t="s">
        <v>41</v>
      </c>
      <c r="C79" s="267">
        <f aca="true" t="shared" si="15" ref="C79:I79">C77+C78</f>
        <v>52443.58</v>
      </c>
      <c r="D79" s="267">
        <f t="shared" si="15"/>
        <v>21094.36</v>
      </c>
      <c r="E79" s="267">
        <f t="shared" si="15"/>
        <v>31349.22</v>
      </c>
      <c r="F79" s="267">
        <f t="shared" si="15"/>
        <v>52443.58</v>
      </c>
      <c r="G79" s="267">
        <f t="shared" si="15"/>
        <v>26815.440000000002</v>
      </c>
      <c r="H79" s="267">
        <f t="shared" si="15"/>
        <v>30038.13</v>
      </c>
      <c r="I79" s="267">
        <f t="shared" si="15"/>
        <v>0</v>
      </c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 customHeight="1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</sheetData>
  <sheetProtection/>
  <mergeCells count="9">
    <mergeCell ref="A69:I69"/>
    <mergeCell ref="A47:I47"/>
    <mergeCell ref="H1:I1"/>
    <mergeCell ref="A2:I2"/>
    <mergeCell ref="A15:I15"/>
    <mergeCell ref="H35:I35"/>
    <mergeCell ref="A37:I37"/>
    <mergeCell ref="H36:I36"/>
    <mergeCell ref="H68:I68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85"/>
      <c r="B5" s="586"/>
      <c r="C5" s="586"/>
      <c r="D5" s="586"/>
      <c r="E5" s="586"/>
      <c r="F5" s="586"/>
      <c r="G5" s="586"/>
      <c r="H5" s="586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89"/>
      <c r="C7" s="587"/>
      <c r="D7" s="587"/>
      <c r="E7" s="587"/>
      <c r="F7" s="663"/>
      <c r="G7" s="589"/>
      <c r="H7" s="664"/>
    </row>
    <row r="8" spans="1:8" ht="46.5" customHeight="1">
      <c r="A8" s="133"/>
      <c r="B8" s="590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674"/>
      <c r="B1" s="652"/>
      <c r="C1" s="652"/>
      <c r="D1" s="652"/>
      <c r="E1" s="652"/>
      <c r="F1" s="652"/>
      <c r="G1" s="652"/>
    </row>
    <row r="2" spans="1:7" ht="53.25" customHeight="1">
      <c r="A2" s="610"/>
      <c r="B2" s="652"/>
      <c r="C2" s="652"/>
      <c r="D2" s="652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666"/>
      <c r="B5" s="675"/>
      <c r="C5" s="672"/>
      <c r="D5" s="672"/>
      <c r="E5" s="57"/>
      <c r="F5" s="57"/>
      <c r="G5" s="57"/>
      <c r="H5" s="95"/>
    </row>
    <row r="6" spans="1:7" s="96" customFormat="1" ht="4.5" customHeight="1" thickBot="1">
      <c r="A6" s="668"/>
      <c r="B6" s="676"/>
      <c r="C6" s="673"/>
      <c r="D6" s="673"/>
      <c r="E6" s="57"/>
      <c r="F6" s="57"/>
      <c r="G6" s="57"/>
    </row>
    <row r="7" spans="1:7" s="96" customFormat="1" ht="26.25" customHeight="1" thickBot="1">
      <c r="A7" s="666"/>
      <c r="B7" s="666"/>
      <c r="C7" s="672"/>
      <c r="D7" s="672"/>
      <c r="E7" s="57"/>
      <c r="F7" s="57"/>
      <c r="G7" s="57"/>
    </row>
    <row r="8" spans="1:7" s="96" customFormat="1" ht="31.5" customHeight="1" hidden="1" thickBot="1">
      <c r="A8" s="667"/>
      <c r="B8" s="667"/>
      <c r="C8" s="665"/>
      <c r="D8" s="678"/>
      <c r="E8" s="57"/>
      <c r="F8" s="57"/>
      <c r="G8" s="57"/>
    </row>
    <row r="9" spans="1:7" s="98" customFormat="1" ht="44.25" customHeight="1" hidden="1" thickBot="1">
      <c r="A9" s="668"/>
      <c r="B9" s="668"/>
      <c r="C9" s="673"/>
      <c r="D9" s="679"/>
      <c r="E9" s="97"/>
      <c r="F9" s="97"/>
      <c r="G9" s="97"/>
    </row>
    <row r="10" spans="1:4" s="96" customFormat="1" ht="12.75">
      <c r="A10" s="666"/>
      <c r="B10" s="669"/>
      <c r="C10" s="672"/>
      <c r="D10" s="672"/>
    </row>
    <row r="11" spans="1:4" s="96" customFormat="1" ht="12.75">
      <c r="A11" s="667"/>
      <c r="B11" s="670"/>
      <c r="C11" s="665"/>
      <c r="D11" s="665"/>
    </row>
    <row r="12" spans="1:4" s="96" customFormat="1" ht="12.75">
      <c r="A12" s="667"/>
      <c r="B12" s="670"/>
      <c r="C12" s="665"/>
      <c r="D12" s="665"/>
    </row>
    <row r="13" spans="1:4" s="96" customFormat="1" ht="24" customHeight="1" thickBot="1">
      <c r="A13" s="668"/>
      <c r="B13" s="671"/>
      <c r="C13" s="673"/>
      <c r="D13" s="673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667"/>
      <c r="B16" s="669"/>
      <c r="C16" s="665"/>
      <c r="D16" s="665"/>
    </row>
    <row r="17" spans="1:4" s="96" customFormat="1" ht="30.75" customHeight="1">
      <c r="A17" s="667"/>
      <c r="B17" s="670"/>
      <c r="C17" s="665"/>
      <c r="D17" s="665"/>
    </row>
    <row r="18" spans="1:4" s="96" customFormat="1" ht="24" customHeight="1">
      <c r="A18" s="619"/>
      <c r="B18" s="619"/>
      <c r="C18" s="140"/>
      <c r="D18" s="140"/>
    </row>
    <row r="19" spans="1:4" s="96" customFormat="1" ht="21.75" customHeight="1">
      <c r="A19" s="677"/>
      <c r="B19" s="677"/>
      <c r="C19" s="677"/>
      <c r="D19" s="677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602" t="s">
        <v>44</v>
      </c>
      <c r="C2" s="602"/>
      <c r="D2" s="602"/>
      <c r="E2" s="602"/>
      <c r="F2" s="602"/>
      <c r="G2" s="150"/>
    </row>
    <row r="3" spans="2:7" ht="41.25" customHeight="1">
      <c r="B3" s="600" t="s">
        <v>50</v>
      </c>
      <c r="C3" s="600"/>
      <c r="D3" s="600"/>
      <c r="E3" s="600"/>
      <c r="F3" s="600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93" t="s">
        <v>29</v>
      </c>
      <c r="D7" s="594"/>
      <c r="E7" s="594"/>
      <c r="F7" s="595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97" t="s">
        <v>30</v>
      </c>
      <c r="C12" s="598"/>
      <c r="D12" s="599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56"/>
  <sheetViews>
    <sheetView zoomScalePageLayoutView="0" workbookViewId="0" topLeftCell="A10">
      <selection activeCell="CS9" sqref="CS9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233</v>
      </c>
    </row>
    <row r="2" spans="1:93" ht="15">
      <c r="A2" s="572" t="s">
        <v>330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77" t="s">
        <v>0</v>
      </c>
      <c r="B5" s="578" t="s">
        <v>1</v>
      </c>
      <c r="C5" s="578" t="s">
        <v>276</v>
      </c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 t="s">
        <v>277</v>
      </c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680" t="s">
        <v>278</v>
      </c>
      <c r="AD5" s="680"/>
      <c r="AE5" s="680"/>
      <c r="AF5" s="680"/>
      <c r="AG5" s="680"/>
      <c r="AH5" s="680"/>
      <c r="AI5" s="680"/>
      <c r="AJ5" s="680"/>
      <c r="AK5" s="680"/>
      <c r="AL5" s="680"/>
      <c r="AM5" s="680"/>
      <c r="AN5" s="680"/>
      <c r="AO5" s="680"/>
      <c r="AP5" s="578" t="s">
        <v>292</v>
      </c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 t="s">
        <v>293</v>
      </c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680" t="s">
        <v>334</v>
      </c>
      <c r="BQ5" s="680"/>
      <c r="BR5" s="680"/>
      <c r="BS5" s="680"/>
      <c r="BT5" s="680"/>
      <c r="BU5" s="680"/>
      <c r="BV5" s="680"/>
      <c r="BW5" s="680"/>
      <c r="BX5" s="680"/>
      <c r="BY5" s="680"/>
      <c r="BZ5" s="680"/>
      <c r="CA5" s="680"/>
      <c r="CB5" s="680"/>
      <c r="CC5" s="680" t="s">
        <v>335</v>
      </c>
      <c r="CD5" s="680"/>
      <c r="CE5" s="680"/>
      <c r="CF5" s="680"/>
      <c r="CG5" s="680"/>
      <c r="CH5" s="680"/>
      <c r="CI5" s="680"/>
      <c r="CJ5" s="680"/>
      <c r="CK5" s="680"/>
      <c r="CL5" s="680"/>
      <c r="CM5" s="680"/>
      <c r="CN5" s="680"/>
      <c r="CO5" s="680"/>
    </row>
    <row r="6" spans="1:93" ht="32.25" customHeight="1" hidden="1">
      <c r="A6" s="577"/>
      <c r="B6" s="578"/>
      <c r="C6" s="355" t="s">
        <v>170</v>
      </c>
      <c r="D6" s="355" t="s">
        <v>171</v>
      </c>
      <c r="E6" s="355" t="s">
        <v>172</v>
      </c>
      <c r="F6" s="355" t="s">
        <v>173</v>
      </c>
      <c r="G6" s="355" t="s">
        <v>82</v>
      </c>
      <c r="H6" s="355" t="s">
        <v>174</v>
      </c>
      <c r="I6" s="355" t="s">
        <v>175</v>
      </c>
      <c r="J6" s="355" t="s">
        <v>176</v>
      </c>
      <c r="K6" s="355" t="s">
        <v>177</v>
      </c>
      <c r="L6" s="355" t="s">
        <v>178</v>
      </c>
      <c r="M6" s="355" t="s">
        <v>179</v>
      </c>
      <c r="N6" s="355" t="s">
        <v>180</v>
      </c>
      <c r="O6" s="354" t="s">
        <v>181</v>
      </c>
      <c r="P6" s="355" t="s">
        <v>170</v>
      </c>
      <c r="Q6" s="355" t="s">
        <v>171</v>
      </c>
      <c r="R6" s="355" t="s">
        <v>172</v>
      </c>
      <c r="S6" s="355" t="s">
        <v>173</v>
      </c>
      <c r="T6" s="355" t="s">
        <v>82</v>
      </c>
      <c r="U6" s="355" t="s">
        <v>174</v>
      </c>
      <c r="V6" s="355" t="s">
        <v>175</v>
      </c>
      <c r="W6" s="355" t="s">
        <v>176</v>
      </c>
      <c r="X6" s="355" t="s">
        <v>177</v>
      </c>
      <c r="Y6" s="355" t="s">
        <v>178</v>
      </c>
      <c r="Z6" s="355" t="s">
        <v>179</v>
      </c>
      <c r="AA6" s="355" t="s">
        <v>180</v>
      </c>
      <c r="AB6" s="354" t="s">
        <v>181</v>
      </c>
      <c r="AC6" s="355" t="s">
        <v>170</v>
      </c>
      <c r="AD6" s="355" t="s">
        <v>171</v>
      </c>
      <c r="AE6" s="355" t="s">
        <v>172</v>
      </c>
      <c r="AF6" s="355" t="s">
        <v>173</v>
      </c>
      <c r="AG6" s="355" t="s">
        <v>82</v>
      </c>
      <c r="AH6" s="355" t="s">
        <v>174</v>
      </c>
      <c r="AI6" s="355" t="s">
        <v>175</v>
      </c>
      <c r="AJ6" s="355" t="s">
        <v>176</v>
      </c>
      <c r="AK6" s="355" t="s">
        <v>177</v>
      </c>
      <c r="AL6" s="355" t="s">
        <v>178</v>
      </c>
      <c r="AM6" s="356" t="s">
        <v>179</v>
      </c>
      <c r="AN6" s="356" t="s">
        <v>180</v>
      </c>
      <c r="AO6" s="354" t="s">
        <v>181</v>
      </c>
      <c r="AP6" s="355" t="s">
        <v>170</v>
      </c>
      <c r="AQ6" s="355" t="s">
        <v>171</v>
      </c>
      <c r="AR6" s="355" t="s">
        <v>172</v>
      </c>
      <c r="AS6" s="355" t="s">
        <v>173</v>
      </c>
      <c r="AT6" s="355" t="s">
        <v>82</v>
      </c>
      <c r="AU6" s="355" t="s">
        <v>174</v>
      </c>
      <c r="AV6" s="355" t="s">
        <v>175</v>
      </c>
      <c r="AW6" s="355" t="s">
        <v>176</v>
      </c>
      <c r="AX6" s="355" t="s">
        <v>177</v>
      </c>
      <c r="AY6" s="355" t="s">
        <v>178</v>
      </c>
      <c r="AZ6" s="355" t="s">
        <v>179</v>
      </c>
      <c r="BA6" s="355" t="s">
        <v>180</v>
      </c>
      <c r="BB6" s="354" t="s">
        <v>181</v>
      </c>
      <c r="BC6" s="355" t="s">
        <v>170</v>
      </c>
      <c r="BD6" s="355" t="s">
        <v>171</v>
      </c>
      <c r="BE6" s="355" t="s">
        <v>172</v>
      </c>
      <c r="BF6" s="355" t="s">
        <v>173</v>
      </c>
      <c r="BG6" s="355" t="s">
        <v>82</v>
      </c>
      <c r="BH6" s="355" t="s">
        <v>174</v>
      </c>
      <c r="BI6" s="355" t="s">
        <v>175</v>
      </c>
      <c r="BJ6" s="355" t="s">
        <v>176</v>
      </c>
      <c r="BK6" s="355" t="s">
        <v>177</v>
      </c>
      <c r="BL6" s="355" t="s">
        <v>178</v>
      </c>
      <c r="BM6" s="355" t="s">
        <v>179</v>
      </c>
      <c r="BN6" s="355" t="s">
        <v>180</v>
      </c>
      <c r="BO6" s="354" t="s">
        <v>181</v>
      </c>
      <c r="BP6" s="355" t="s">
        <v>170</v>
      </c>
      <c r="BQ6" s="355" t="s">
        <v>171</v>
      </c>
      <c r="BR6" s="355" t="s">
        <v>172</v>
      </c>
      <c r="BS6" s="355" t="s">
        <v>173</v>
      </c>
      <c r="BT6" s="355" t="s">
        <v>82</v>
      </c>
      <c r="BU6" s="355" t="s">
        <v>174</v>
      </c>
      <c r="BV6" s="355" t="s">
        <v>175</v>
      </c>
      <c r="BW6" s="355" t="s">
        <v>176</v>
      </c>
      <c r="BX6" s="355" t="s">
        <v>177</v>
      </c>
      <c r="BY6" s="355" t="s">
        <v>178</v>
      </c>
      <c r="BZ6" s="356" t="s">
        <v>179</v>
      </c>
      <c r="CA6" s="356" t="s">
        <v>180</v>
      </c>
      <c r="CB6" s="354" t="s">
        <v>181</v>
      </c>
      <c r="CC6" s="355" t="s">
        <v>170</v>
      </c>
      <c r="CD6" s="355" t="s">
        <v>171</v>
      </c>
      <c r="CE6" s="355" t="s">
        <v>172</v>
      </c>
      <c r="CF6" s="355" t="s">
        <v>173</v>
      </c>
      <c r="CG6" s="355" t="s">
        <v>82</v>
      </c>
      <c r="CH6" s="355" t="s">
        <v>174</v>
      </c>
      <c r="CI6" s="355" t="s">
        <v>175</v>
      </c>
      <c r="CJ6" s="355" t="s">
        <v>176</v>
      </c>
      <c r="CK6" s="355" t="s">
        <v>177</v>
      </c>
      <c r="CL6" s="355" t="s">
        <v>178</v>
      </c>
      <c r="CM6" s="355" t="s">
        <v>179</v>
      </c>
      <c r="CN6" s="355" t="s">
        <v>180</v>
      </c>
      <c r="CO6" s="354" t="s">
        <v>181</v>
      </c>
    </row>
    <row r="7" spans="1:93" ht="16.5" customHeight="1">
      <c r="A7" s="229">
        <v>105</v>
      </c>
      <c r="B7" s="230" t="s">
        <v>2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288">
        <v>7486881.55</v>
      </c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288">
        <v>1441859.86</v>
      </c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>
        <f>O7-AB7</f>
        <v>6045021.6899999995</v>
      </c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288">
        <v>7550662.26</v>
      </c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288">
        <v>1629563.41</v>
      </c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>
        <f>BB7-BO7</f>
        <v>5921098.85</v>
      </c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>
        <f>BB7-O7</f>
        <v>63780.70999999996</v>
      </c>
    </row>
    <row r="8" spans="1:93" ht="16.5" customHeight="1">
      <c r="A8" s="229">
        <v>101</v>
      </c>
      <c r="B8" s="230" t="s">
        <v>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88">
        <v>948632.71</v>
      </c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288">
        <v>373747.07</v>
      </c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>
        <f aca="true" t="shared" si="0" ref="AO8:AO49">O8-AB8</f>
        <v>574885.6399999999</v>
      </c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288">
        <v>948632.71</v>
      </c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288">
        <v>397462.89</v>
      </c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>
        <f aca="true" t="shared" si="1" ref="CB8:CB49">BB8-BO8</f>
        <v>551169.82</v>
      </c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>
        <f aca="true" t="shared" si="2" ref="CO8:CO49">BB8-O8</f>
        <v>0</v>
      </c>
    </row>
    <row r="9" spans="1:93" ht="16.5" customHeight="1">
      <c r="A9" s="229">
        <v>102</v>
      </c>
      <c r="B9" s="230" t="s">
        <v>182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288">
        <v>0</v>
      </c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288">
        <v>0</v>
      </c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>
        <f t="shared" si="0"/>
        <v>0</v>
      </c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288">
        <v>145485.24</v>
      </c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288">
        <v>2424.72</v>
      </c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>
        <f t="shared" si="1"/>
        <v>143060.52</v>
      </c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>
        <f t="shared" si="2"/>
        <v>145485.24</v>
      </c>
    </row>
    <row r="10" spans="1:93" ht="14.25" customHeight="1">
      <c r="A10" s="229">
        <v>106</v>
      </c>
      <c r="B10" s="230" t="s">
        <v>35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288">
        <v>744744.86</v>
      </c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288">
        <v>464848.08</v>
      </c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>
        <f t="shared" si="0"/>
        <v>279896.77999999997</v>
      </c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288">
        <v>744744.86</v>
      </c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288">
        <v>483466.7</v>
      </c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>
        <f t="shared" si="1"/>
        <v>261278.15999999997</v>
      </c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>
        <f t="shared" si="2"/>
        <v>0</v>
      </c>
    </row>
    <row r="11" spans="1:93" ht="14.25" customHeight="1">
      <c r="A11" s="229">
        <v>107</v>
      </c>
      <c r="B11" s="230" t="s">
        <v>79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288">
        <v>31752070.14</v>
      </c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404">
        <v>8143739.76</v>
      </c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>
        <f t="shared" si="0"/>
        <v>23608330.380000003</v>
      </c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288">
        <v>31760405.09</v>
      </c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404">
        <v>8937663.12</v>
      </c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>
        <f t="shared" si="1"/>
        <v>22822741.97</v>
      </c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>
        <f t="shared" si="2"/>
        <v>8334.949999999255</v>
      </c>
    </row>
    <row r="12" spans="1:93" ht="16.5" customHeight="1">
      <c r="A12" s="229">
        <v>109</v>
      </c>
      <c r="B12" s="230" t="s">
        <v>3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288">
        <v>4877669.49</v>
      </c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404">
        <v>319289.45</v>
      </c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>
        <f t="shared" si="0"/>
        <v>4558380.04</v>
      </c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288">
        <v>5377141.67</v>
      </c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404">
        <v>448150.47</v>
      </c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>
        <f t="shared" si="1"/>
        <v>4928991.2</v>
      </c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>
        <f t="shared" si="2"/>
        <v>499472.1799999997</v>
      </c>
    </row>
    <row r="13" spans="1:93" ht="17.25" customHeight="1">
      <c r="A13" s="229">
        <v>110</v>
      </c>
      <c r="B13" s="230" t="s">
        <v>83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288">
        <v>3269189.23</v>
      </c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404">
        <v>1030195.37</v>
      </c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>
        <f t="shared" si="0"/>
        <v>2238993.86</v>
      </c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288">
        <v>4880635.56</v>
      </c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404">
        <v>1103780.89</v>
      </c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>
        <f t="shared" si="1"/>
        <v>3776854.67</v>
      </c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>
        <f t="shared" si="2"/>
        <v>1611446.3299999996</v>
      </c>
    </row>
    <row r="14" spans="1:93" ht="12.75" customHeight="1">
      <c r="A14" s="229">
        <v>210</v>
      </c>
      <c r="B14" s="230" t="s">
        <v>84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288">
        <v>0</v>
      </c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404">
        <v>0</v>
      </c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>
        <f t="shared" si="0"/>
        <v>0</v>
      </c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288">
        <v>0</v>
      </c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404">
        <v>0</v>
      </c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>
        <f t="shared" si="1"/>
        <v>0</v>
      </c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>
        <f t="shared" si="2"/>
        <v>0</v>
      </c>
    </row>
    <row r="15" spans="1:93" ht="17.25" customHeight="1">
      <c r="A15" s="229">
        <v>211</v>
      </c>
      <c r="B15" s="230" t="s">
        <v>34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487">
        <v>26754419.95</v>
      </c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488">
        <v>15975570.61</v>
      </c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>
        <f t="shared" si="0"/>
        <v>10778849.34</v>
      </c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487">
        <v>26754419.95</v>
      </c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488">
        <v>17015189.66</v>
      </c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>
        <f t="shared" si="1"/>
        <v>9739230.29</v>
      </c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>
        <f t="shared" si="2"/>
        <v>0</v>
      </c>
    </row>
    <row r="16" spans="1:93" ht="15" customHeight="1">
      <c r="A16" s="229">
        <v>220</v>
      </c>
      <c r="B16" s="230" t="s">
        <v>36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487">
        <v>40950388.25</v>
      </c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488">
        <v>22733729.76</v>
      </c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>
        <f t="shared" si="0"/>
        <v>18216658.49</v>
      </c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487">
        <v>41523918.95</v>
      </c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488">
        <v>24266800.72</v>
      </c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>
        <f t="shared" si="1"/>
        <v>17257118.230000004</v>
      </c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>
        <f t="shared" si="2"/>
        <v>573530.700000003</v>
      </c>
    </row>
    <row r="17" spans="1:93" ht="15" customHeight="1">
      <c r="A17" s="229">
        <v>225</v>
      </c>
      <c r="B17" s="230" t="s">
        <v>258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487">
        <v>117464.26</v>
      </c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488">
        <v>31446.09</v>
      </c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>
        <f t="shared" si="0"/>
        <v>86018.17</v>
      </c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487">
        <v>117464.26</v>
      </c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488">
        <v>34382.7</v>
      </c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>
        <f t="shared" si="1"/>
        <v>83081.56</v>
      </c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>
        <f t="shared" si="2"/>
        <v>0</v>
      </c>
    </row>
    <row r="18" spans="1:98" ht="15" customHeight="1">
      <c r="A18" s="229">
        <v>226</v>
      </c>
      <c r="B18" s="230" t="s">
        <v>4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487">
        <v>1406474.18</v>
      </c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488">
        <v>705100.92</v>
      </c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>
        <f t="shared" si="0"/>
        <v>701373.2599999999</v>
      </c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7">
        <v>1406474.18</v>
      </c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488">
        <v>738583.39</v>
      </c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>
        <f t="shared" si="1"/>
        <v>667890.7899999999</v>
      </c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>
        <f t="shared" si="2"/>
        <v>0</v>
      </c>
      <c r="CT18" s="484"/>
    </row>
    <row r="19" spans="1:93" ht="15" customHeight="1">
      <c r="A19" s="229">
        <v>290</v>
      </c>
      <c r="B19" s="230" t="s">
        <v>85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487">
        <v>4068056.55</v>
      </c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487">
        <v>897980.19</v>
      </c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>
        <f t="shared" si="0"/>
        <v>3170076.36</v>
      </c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7">
        <v>6506777.86</v>
      </c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487">
        <v>1033154.02</v>
      </c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>
        <f t="shared" si="1"/>
        <v>5473623.84</v>
      </c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>
        <f t="shared" si="2"/>
        <v>2438721.3100000005</v>
      </c>
    </row>
    <row r="20" spans="1:93" ht="15.75" customHeight="1">
      <c r="A20" s="229">
        <v>291</v>
      </c>
      <c r="B20" s="230" t="s">
        <v>183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487">
        <v>36005.49</v>
      </c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487">
        <v>21718.6</v>
      </c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>
        <f t="shared" si="0"/>
        <v>14286.89</v>
      </c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7">
        <v>36005.49</v>
      </c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487">
        <v>22264.39</v>
      </c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>
        <f t="shared" si="1"/>
        <v>13741.099999999999</v>
      </c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>
        <f t="shared" si="2"/>
        <v>0</v>
      </c>
    </row>
    <row r="21" spans="1:93" ht="15" customHeight="1">
      <c r="A21" s="229">
        <v>310</v>
      </c>
      <c r="B21" s="230" t="s">
        <v>5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487">
        <v>153801.81</v>
      </c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487">
        <v>148129.99</v>
      </c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>
        <f t="shared" si="0"/>
        <v>5671.820000000007</v>
      </c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7">
        <v>153801.81</v>
      </c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487">
        <v>150162.84</v>
      </c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>
        <f t="shared" si="1"/>
        <v>3638.970000000001</v>
      </c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>
        <f t="shared" si="2"/>
        <v>0</v>
      </c>
    </row>
    <row r="22" spans="1:93" ht="14.25" customHeight="1">
      <c r="A22" s="229">
        <v>344</v>
      </c>
      <c r="B22" s="230" t="s">
        <v>184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487">
        <v>0</v>
      </c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487">
        <v>0</v>
      </c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>
        <f t="shared" si="0"/>
        <v>0</v>
      </c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7">
        <v>0</v>
      </c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487">
        <v>0</v>
      </c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>
        <f t="shared" si="1"/>
        <v>0</v>
      </c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>
        <f t="shared" si="2"/>
        <v>0</v>
      </c>
    </row>
    <row r="23" spans="1:93" ht="24" customHeight="1">
      <c r="A23" s="229">
        <v>348</v>
      </c>
      <c r="B23" s="230" t="s">
        <v>185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487">
        <v>10384</v>
      </c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487">
        <v>9085.98</v>
      </c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>
        <f t="shared" si="0"/>
        <v>1298.0200000000004</v>
      </c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7">
        <v>10384</v>
      </c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487">
        <v>9812.86</v>
      </c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>
        <f t="shared" si="1"/>
        <v>571.1399999999994</v>
      </c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>
        <f t="shared" si="2"/>
        <v>0</v>
      </c>
    </row>
    <row r="24" spans="1:93" ht="12.75">
      <c r="A24" s="229">
        <v>487</v>
      </c>
      <c r="B24" s="233" t="s">
        <v>6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487">
        <v>1784995.85</v>
      </c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487">
        <v>1722557.02</v>
      </c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>
        <f t="shared" si="0"/>
        <v>62438.830000000075</v>
      </c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7">
        <v>1572883.88</v>
      </c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487">
        <v>1511742.93</v>
      </c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>
        <f t="shared" si="1"/>
        <v>61140.94999999995</v>
      </c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>
        <f t="shared" si="2"/>
        <v>-212111.9700000002</v>
      </c>
    </row>
    <row r="25" spans="1:93" ht="12.75">
      <c r="A25" s="229">
        <v>580</v>
      </c>
      <c r="B25" s="233" t="s">
        <v>186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487">
        <v>0</v>
      </c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487">
        <v>0</v>
      </c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>
        <f t="shared" si="0"/>
        <v>0</v>
      </c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7">
        <v>0</v>
      </c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487">
        <v>0</v>
      </c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>
        <f t="shared" si="1"/>
        <v>0</v>
      </c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>
        <f t="shared" si="2"/>
        <v>0</v>
      </c>
    </row>
    <row r="26" spans="1:93" ht="12.75">
      <c r="A26" s="229">
        <v>582</v>
      </c>
      <c r="B26" s="233" t="s">
        <v>61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487">
        <v>16600</v>
      </c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487">
        <v>16600</v>
      </c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>
        <f t="shared" si="0"/>
        <v>0</v>
      </c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7">
        <v>16600</v>
      </c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487">
        <v>16600</v>
      </c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>
        <f t="shared" si="1"/>
        <v>0</v>
      </c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>
        <f t="shared" si="2"/>
        <v>0</v>
      </c>
    </row>
    <row r="27" spans="1:93" ht="12.75">
      <c r="A27" s="229">
        <v>583</v>
      </c>
      <c r="B27" s="233" t="s">
        <v>260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487">
        <v>47802.88</v>
      </c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487">
        <v>47802.88</v>
      </c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>
        <f t="shared" si="0"/>
        <v>0</v>
      </c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7">
        <v>47802.88</v>
      </c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487">
        <v>47802.88</v>
      </c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>
        <f t="shared" si="1"/>
        <v>0</v>
      </c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>
        <f t="shared" si="2"/>
        <v>0</v>
      </c>
    </row>
    <row r="28" spans="1:93" ht="12.75">
      <c r="A28" s="229">
        <v>592</v>
      </c>
      <c r="B28" s="233" t="s">
        <v>272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487">
        <v>14000</v>
      </c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487">
        <v>2449.99</v>
      </c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>
        <f t="shared" si="0"/>
        <v>11550.01</v>
      </c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7">
        <v>14000</v>
      </c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487">
        <v>4409.99</v>
      </c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>
        <f t="shared" si="1"/>
        <v>9590.01</v>
      </c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>
        <f t="shared" si="2"/>
        <v>0</v>
      </c>
    </row>
    <row r="29" spans="1:93" ht="12" customHeight="1">
      <c r="A29" s="229">
        <v>603</v>
      </c>
      <c r="B29" s="233" t="s">
        <v>187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487">
        <v>0</v>
      </c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487">
        <v>0</v>
      </c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>
        <f t="shared" si="0"/>
        <v>0</v>
      </c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7">
        <v>0</v>
      </c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487">
        <v>0</v>
      </c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>
        <f t="shared" si="1"/>
        <v>0</v>
      </c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>
        <f t="shared" si="2"/>
        <v>0</v>
      </c>
    </row>
    <row r="30" spans="1:93" ht="12.75">
      <c r="A30" s="229">
        <v>622</v>
      </c>
      <c r="B30" s="233" t="s">
        <v>88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487">
        <v>48839</v>
      </c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487">
        <v>48839</v>
      </c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>
        <f t="shared" si="0"/>
        <v>0</v>
      </c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7">
        <v>48839</v>
      </c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487">
        <v>48839</v>
      </c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>
        <f t="shared" si="1"/>
        <v>0</v>
      </c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>
        <f t="shared" si="2"/>
        <v>0</v>
      </c>
    </row>
    <row r="31" spans="1:93" ht="12.75">
      <c r="A31" s="229">
        <v>623</v>
      </c>
      <c r="B31" s="233" t="s">
        <v>207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488">
        <v>2068080.5</v>
      </c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487">
        <v>1088667.81</v>
      </c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>
        <f t="shared" si="0"/>
        <v>979412.69</v>
      </c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8">
        <v>2068080.5</v>
      </c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487">
        <v>1291874.06</v>
      </c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>
        <f t="shared" si="1"/>
        <v>776206.44</v>
      </c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>
        <f t="shared" si="2"/>
        <v>0</v>
      </c>
    </row>
    <row r="32" spans="1:93" ht="12.75">
      <c r="A32" s="229">
        <v>624</v>
      </c>
      <c r="B32" s="233" t="s">
        <v>89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487">
        <v>155531.69</v>
      </c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487">
        <v>137958.67</v>
      </c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>
        <f t="shared" si="0"/>
        <v>17573.01999999999</v>
      </c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7">
        <v>155531.69</v>
      </c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487">
        <v>143846.05</v>
      </c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>
        <f t="shared" si="1"/>
        <v>11685.640000000014</v>
      </c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>
        <f t="shared" si="2"/>
        <v>0</v>
      </c>
    </row>
    <row r="33" spans="1:93" ht="12.75" customHeight="1">
      <c r="A33" s="229">
        <v>626</v>
      </c>
      <c r="B33" s="233" t="s">
        <v>90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487">
        <v>0</v>
      </c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487">
        <v>0</v>
      </c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>
        <f t="shared" si="0"/>
        <v>0</v>
      </c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7">
        <v>0</v>
      </c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487">
        <v>0</v>
      </c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>
        <f t="shared" si="1"/>
        <v>0</v>
      </c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>
        <f t="shared" si="2"/>
        <v>0</v>
      </c>
    </row>
    <row r="34" spans="1:93" ht="12.75">
      <c r="A34" s="229">
        <v>629</v>
      </c>
      <c r="B34" s="233" t="s">
        <v>80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487">
        <v>12193.01</v>
      </c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487">
        <v>8230.32</v>
      </c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>
        <f t="shared" si="0"/>
        <v>3962.6900000000005</v>
      </c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7">
        <v>12193.01</v>
      </c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487">
        <v>8929.62</v>
      </c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>
        <f t="shared" si="1"/>
        <v>3263.3899999999994</v>
      </c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>
        <f t="shared" si="2"/>
        <v>0</v>
      </c>
    </row>
    <row r="35" spans="1:93" ht="12.75">
      <c r="A35" s="229">
        <v>643</v>
      </c>
      <c r="B35" s="233" t="s">
        <v>62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487">
        <v>0</v>
      </c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487">
        <v>0</v>
      </c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>
        <f t="shared" si="0"/>
        <v>0</v>
      </c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7">
        <v>0</v>
      </c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487">
        <v>0</v>
      </c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>
        <f t="shared" si="1"/>
        <v>0</v>
      </c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>
        <f t="shared" si="2"/>
        <v>0</v>
      </c>
    </row>
    <row r="36" spans="1:93" ht="12.75">
      <c r="A36" s="229">
        <v>663</v>
      </c>
      <c r="B36" s="233" t="s">
        <v>222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487">
        <v>16351.92</v>
      </c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487">
        <v>10628.74</v>
      </c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>
        <f t="shared" si="0"/>
        <v>5723.18</v>
      </c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7">
        <v>16351.92</v>
      </c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487">
        <v>12263.93</v>
      </c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>
        <f t="shared" si="1"/>
        <v>4087.99</v>
      </c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>
        <f t="shared" si="2"/>
        <v>0</v>
      </c>
    </row>
    <row r="37" spans="1:93" ht="13.5" customHeight="1">
      <c r="A37" s="229">
        <v>669</v>
      </c>
      <c r="B37" s="230" t="s">
        <v>167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487">
        <v>5402.16</v>
      </c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487">
        <v>5402.16</v>
      </c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>
        <f t="shared" si="0"/>
        <v>0</v>
      </c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7">
        <v>412902.16</v>
      </c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487">
        <v>5402.16</v>
      </c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>
        <f t="shared" si="1"/>
        <v>407500</v>
      </c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>
        <f t="shared" si="2"/>
        <v>407500</v>
      </c>
    </row>
    <row r="38" spans="1:93" ht="13.5" customHeight="1">
      <c r="A38" s="229">
        <v>741</v>
      </c>
      <c r="B38" s="230" t="s">
        <v>269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487">
        <v>45934.97</v>
      </c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487">
        <v>45934.97</v>
      </c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>
        <f t="shared" si="0"/>
        <v>0</v>
      </c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7">
        <v>45934.97</v>
      </c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487">
        <v>45934.97</v>
      </c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>
        <f t="shared" si="1"/>
        <v>0</v>
      </c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>
        <f t="shared" si="2"/>
        <v>0</v>
      </c>
    </row>
    <row r="39" spans="1:93" ht="14.25" customHeight="1">
      <c r="A39" s="229">
        <v>742</v>
      </c>
      <c r="B39" s="230" t="s">
        <v>63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487">
        <v>42200</v>
      </c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487">
        <v>33675</v>
      </c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>
        <f t="shared" si="0"/>
        <v>8525</v>
      </c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7">
        <v>97864.28</v>
      </c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487">
        <v>36975</v>
      </c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  <c r="CB39" s="357">
        <f t="shared" si="1"/>
        <v>60889.28</v>
      </c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>
        <f t="shared" si="2"/>
        <v>55664.28</v>
      </c>
    </row>
    <row r="40" spans="1:93" ht="12" customHeight="1">
      <c r="A40" s="229">
        <v>743</v>
      </c>
      <c r="B40" s="230" t="s">
        <v>7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487">
        <v>804045</v>
      </c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488">
        <v>686697.83</v>
      </c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>
        <f t="shared" si="0"/>
        <v>117347.17000000004</v>
      </c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7">
        <v>804045</v>
      </c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488">
        <v>499264.13</v>
      </c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>
        <f t="shared" si="1"/>
        <v>304780.87</v>
      </c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>
        <f t="shared" si="2"/>
        <v>0</v>
      </c>
    </row>
    <row r="41" spans="1:93" ht="12.75">
      <c r="A41" s="229">
        <v>746</v>
      </c>
      <c r="B41" s="230" t="s">
        <v>64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487">
        <v>339727.16</v>
      </c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487">
        <v>135241.02</v>
      </c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>
        <f t="shared" si="0"/>
        <v>204486.13999999998</v>
      </c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7">
        <v>339727.16</v>
      </c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487">
        <v>166716.38</v>
      </c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>
        <f t="shared" si="1"/>
        <v>173010.77999999997</v>
      </c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>
        <f t="shared" si="2"/>
        <v>0</v>
      </c>
    </row>
    <row r="42" spans="1:93" ht="12.75">
      <c r="A42" s="229">
        <v>747</v>
      </c>
      <c r="B42" s="230" t="s">
        <v>65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487">
        <v>44193.44</v>
      </c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487">
        <v>44193.44</v>
      </c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>
        <f t="shared" si="0"/>
        <v>0</v>
      </c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7">
        <v>88473.44</v>
      </c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487">
        <v>45226.64</v>
      </c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>
        <f t="shared" si="1"/>
        <v>43246.8</v>
      </c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>
        <f t="shared" si="2"/>
        <v>44280</v>
      </c>
    </row>
    <row r="43" spans="1:93" ht="12.75" customHeight="1">
      <c r="A43" s="229">
        <v>748</v>
      </c>
      <c r="B43" s="230" t="s">
        <v>66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487">
        <v>0</v>
      </c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487">
        <v>0</v>
      </c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>
        <f t="shared" si="0"/>
        <v>0</v>
      </c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7">
        <v>0</v>
      </c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487">
        <v>0</v>
      </c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>
        <f t="shared" si="1"/>
        <v>0</v>
      </c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>
        <f t="shared" si="2"/>
        <v>0</v>
      </c>
    </row>
    <row r="44" spans="1:93" ht="12.75" customHeight="1">
      <c r="A44" s="229">
        <v>790</v>
      </c>
      <c r="B44" s="230" t="s">
        <v>67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487">
        <v>51568.78</v>
      </c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487">
        <v>51568.78</v>
      </c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>
        <f t="shared" si="0"/>
        <v>0</v>
      </c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7">
        <v>51568.78</v>
      </c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487">
        <v>51568.78</v>
      </c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>
        <f t="shared" si="1"/>
        <v>0</v>
      </c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>
        <f t="shared" si="2"/>
        <v>0</v>
      </c>
    </row>
    <row r="45" spans="1:93" ht="12" customHeight="1">
      <c r="A45" s="229">
        <v>802</v>
      </c>
      <c r="B45" s="230" t="s">
        <v>37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487">
        <v>783150.91</v>
      </c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487">
        <v>640741.83</v>
      </c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>
        <f t="shared" si="0"/>
        <v>142409.08000000007</v>
      </c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7">
        <v>610049.12</v>
      </c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487">
        <v>494728.76</v>
      </c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>
        <f t="shared" si="1"/>
        <v>115320.35999999999</v>
      </c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>
        <f t="shared" si="2"/>
        <v>-173101.79000000004</v>
      </c>
    </row>
    <row r="46" spans="1:93" ht="14.25" customHeight="1">
      <c r="A46" s="229">
        <v>803</v>
      </c>
      <c r="B46" s="230" t="s">
        <v>93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487">
        <v>150758.93</v>
      </c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487">
        <v>140411.62</v>
      </c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>
        <f t="shared" si="0"/>
        <v>10347.309999999998</v>
      </c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7">
        <v>82578.01</v>
      </c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487">
        <v>75337.55</v>
      </c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>
        <f t="shared" si="1"/>
        <v>7240.459999999992</v>
      </c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>
        <f t="shared" si="2"/>
        <v>-68180.92</v>
      </c>
    </row>
    <row r="47" spans="1:93" ht="24.75" customHeight="1">
      <c r="A47" s="229">
        <v>805</v>
      </c>
      <c r="B47" s="230" t="s">
        <v>188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487">
        <v>38759.28</v>
      </c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487">
        <v>13901.73</v>
      </c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>
        <f t="shared" si="0"/>
        <v>24857.55</v>
      </c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7">
        <v>38759.28</v>
      </c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487">
        <v>16666.55</v>
      </c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>
        <f t="shared" si="1"/>
        <v>22092.73</v>
      </c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>
        <f t="shared" si="2"/>
        <v>0</v>
      </c>
    </row>
    <row r="48" spans="1:93" ht="16.5" customHeight="1">
      <c r="A48" s="229">
        <v>806</v>
      </c>
      <c r="B48" s="230" t="s">
        <v>8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487">
        <v>933393.97</v>
      </c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487">
        <v>929374.34</v>
      </c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>
        <f t="shared" si="0"/>
        <v>4019.6300000000047</v>
      </c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7">
        <v>933393.97</v>
      </c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487">
        <v>929876.8</v>
      </c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>
        <f t="shared" si="1"/>
        <v>3517.1699999999255</v>
      </c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>
        <f t="shared" si="2"/>
        <v>0</v>
      </c>
    </row>
    <row r="49" spans="1:93" ht="20.25" customHeight="1">
      <c r="A49" s="229">
        <v>809</v>
      </c>
      <c r="B49" s="230" t="s">
        <v>38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487">
        <v>1350873.74</v>
      </c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487">
        <v>1214119.11</v>
      </c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>
        <f t="shared" si="0"/>
        <v>136754.6299999999</v>
      </c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7">
        <v>1596585.24</v>
      </c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487">
        <v>1256251.6</v>
      </c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>
        <f t="shared" si="1"/>
        <v>340333.6399999999</v>
      </c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>
        <f t="shared" si="2"/>
        <v>245711.5</v>
      </c>
    </row>
    <row r="50" spans="1:93" ht="12.75">
      <c r="A50" s="274"/>
      <c r="B50" s="275" t="s">
        <v>9</v>
      </c>
      <c r="C50" s="360">
        <f aca="true" t="shared" si="3" ref="C50:AH50">SUM(C7:C49)</f>
        <v>0</v>
      </c>
      <c r="D50" s="360">
        <f t="shared" si="3"/>
        <v>0</v>
      </c>
      <c r="E50" s="360">
        <f t="shared" si="3"/>
        <v>0</v>
      </c>
      <c r="F50" s="360">
        <f t="shared" si="3"/>
        <v>0</v>
      </c>
      <c r="G50" s="360">
        <f t="shared" si="3"/>
        <v>0</v>
      </c>
      <c r="H50" s="360">
        <f t="shared" si="3"/>
        <v>0</v>
      </c>
      <c r="I50" s="360">
        <f t="shared" si="3"/>
        <v>0</v>
      </c>
      <c r="J50" s="360">
        <f t="shared" si="3"/>
        <v>0</v>
      </c>
      <c r="K50" s="360">
        <f t="shared" si="3"/>
        <v>0</v>
      </c>
      <c r="L50" s="360">
        <f t="shared" si="3"/>
        <v>0</v>
      </c>
      <c r="M50" s="360">
        <f t="shared" si="3"/>
        <v>0</v>
      </c>
      <c r="N50" s="360">
        <f t="shared" si="3"/>
        <v>0</v>
      </c>
      <c r="O50" s="263">
        <f t="shared" si="3"/>
        <v>131330585.65999998</v>
      </c>
      <c r="P50" s="361">
        <f t="shared" si="3"/>
        <v>0</v>
      </c>
      <c r="Q50" s="361">
        <f t="shared" si="3"/>
        <v>0</v>
      </c>
      <c r="R50" s="361">
        <f t="shared" si="3"/>
        <v>0</v>
      </c>
      <c r="S50" s="361">
        <f t="shared" si="3"/>
        <v>0</v>
      </c>
      <c r="T50" s="361">
        <f t="shared" si="3"/>
        <v>0</v>
      </c>
      <c r="U50" s="361">
        <f t="shared" si="3"/>
        <v>0</v>
      </c>
      <c r="V50" s="361">
        <f t="shared" si="3"/>
        <v>0</v>
      </c>
      <c r="W50" s="361">
        <f t="shared" si="3"/>
        <v>0</v>
      </c>
      <c r="X50" s="361">
        <f t="shared" si="3"/>
        <v>0</v>
      </c>
      <c r="Y50" s="361">
        <f t="shared" si="3"/>
        <v>0</v>
      </c>
      <c r="Z50" s="361">
        <f t="shared" si="3"/>
        <v>0</v>
      </c>
      <c r="AA50" s="361">
        <f t="shared" si="3"/>
        <v>0</v>
      </c>
      <c r="AB50" s="263">
        <f t="shared" si="3"/>
        <v>59321437.99</v>
      </c>
      <c r="AC50" s="361">
        <f t="shared" si="3"/>
        <v>0</v>
      </c>
      <c r="AD50" s="361">
        <f t="shared" si="3"/>
        <v>0</v>
      </c>
      <c r="AE50" s="361">
        <f t="shared" si="3"/>
        <v>0</v>
      </c>
      <c r="AF50" s="361">
        <f t="shared" si="3"/>
        <v>0</v>
      </c>
      <c r="AG50" s="361">
        <f t="shared" si="3"/>
        <v>0</v>
      </c>
      <c r="AH50" s="361">
        <f t="shared" si="3"/>
        <v>0</v>
      </c>
      <c r="AI50" s="361">
        <f aca="true" t="shared" si="4" ref="AI50:BN50">SUM(AI7:AI49)</f>
        <v>0</v>
      </c>
      <c r="AJ50" s="361">
        <f t="shared" si="4"/>
        <v>0</v>
      </c>
      <c r="AK50" s="361">
        <f t="shared" si="4"/>
        <v>0</v>
      </c>
      <c r="AL50" s="361">
        <f t="shared" si="4"/>
        <v>0</v>
      </c>
      <c r="AM50" s="361">
        <f t="shared" si="4"/>
        <v>0</v>
      </c>
      <c r="AN50" s="361">
        <f t="shared" si="4"/>
        <v>0</v>
      </c>
      <c r="AO50" s="263">
        <f t="shared" si="4"/>
        <v>72009147.66999999</v>
      </c>
      <c r="AP50" s="360">
        <f t="shared" si="4"/>
        <v>0</v>
      </c>
      <c r="AQ50" s="360">
        <f t="shared" si="4"/>
        <v>0</v>
      </c>
      <c r="AR50" s="360">
        <f t="shared" si="4"/>
        <v>0</v>
      </c>
      <c r="AS50" s="360">
        <f t="shared" si="4"/>
        <v>0</v>
      </c>
      <c r="AT50" s="360">
        <f t="shared" si="4"/>
        <v>0</v>
      </c>
      <c r="AU50" s="360">
        <f t="shared" si="4"/>
        <v>0</v>
      </c>
      <c r="AV50" s="360">
        <f t="shared" si="4"/>
        <v>0</v>
      </c>
      <c r="AW50" s="360">
        <f t="shared" si="4"/>
        <v>0</v>
      </c>
      <c r="AX50" s="360">
        <f t="shared" si="4"/>
        <v>0</v>
      </c>
      <c r="AY50" s="360">
        <f t="shared" si="4"/>
        <v>0</v>
      </c>
      <c r="AZ50" s="360">
        <f t="shared" si="4"/>
        <v>0</v>
      </c>
      <c r="BA50" s="360">
        <f t="shared" si="4"/>
        <v>0</v>
      </c>
      <c r="BB50" s="263">
        <f>SUM(BB7:BB49)</f>
        <v>136971118.18</v>
      </c>
      <c r="BC50" s="361">
        <f t="shared" si="4"/>
        <v>0</v>
      </c>
      <c r="BD50" s="361">
        <f t="shared" si="4"/>
        <v>0</v>
      </c>
      <c r="BE50" s="361">
        <f t="shared" si="4"/>
        <v>0</v>
      </c>
      <c r="BF50" s="361">
        <f t="shared" si="4"/>
        <v>0</v>
      </c>
      <c r="BG50" s="361">
        <f t="shared" si="4"/>
        <v>0</v>
      </c>
      <c r="BH50" s="361">
        <f t="shared" si="4"/>
        <v>0</v>
      </c>
      <c r="BI50" s="361">
        <f t="shared" si="4"/>
        <v>0</v>
      </c>
      <c r="BJ50" s="361">
        <f t="shared" si="4"/>
        <v>0</v>
      </c>
      <c r="BK50" s="361">
        <f t="shared" si="4"/>
        <v>0</v>
      </c>
      <c r="BL50" s="361">
        <f t="shared" si="4"/>
        <v>0</v>
      </c>
      <c r="BM50" s="361">
        <f t="shared" si="4"/>
        <v>0</v>
      </c>
      <c r="BN50" s="361">
        <f t="shared" si="4"/>
        <v>0</v>
      </c>
      <c r="BO50" s="263">
        <f aca="true" t="shared" si="5" ref="BO50:CO50">SUM(BO7:BO49)</f>
        <v>62983120.56</v>
      </c>
      <c r="BP50" s="361">
        <f t="shared" si="5"/>
        <v>0</v>
      </c>
      <c r="BQ50" s="361">
        <f t="shared" si="5"/>
        <v>0</v>
      </c>
      <c r="BR50" s="361">
        <f t="shared" si="5"/>
        <v>0</v>
      </c>
      <c r="BS50" s="361">
        <f t="shared" si="5"/>
        <v>0</v>
      </c>
      <c r="BT50" s="361">
        <f t="shared" si="5"/>
        <v>0</v>
      </c>
      <c r="BU50" s="361">
        <f t="shared" si="5"/>
        <v>0</v>
      </c>
      <c r="BV50" s="361">
        <f t="shared" si="5"/>
        <v>0</v>
      </c>
      <c r="BW50" s="361">
        <f t="shared" si="5"/>
        <v>0</v>
      </c>
      <c r="BX50" s="361">
        <f t="shared" si="5"/>
        <v>0</v>
      </c>
      <c r="BY50" s="361">
        <f t="shared" si="5"/>
        <v>0</v>
      </c>
      <c r="BZ50" s="361">
        <f t="shared" si="5"/>
        <v>0</v>
      </c>
      <c r="CA50" s="361">
        <f t="shared" si="5"/>
        <v>0</v>
      </c>
      <c r="CB50" s="263">
        <f t="shared" si="5"/>
        <v>73987997.62</v>
      </c>
      <c r="CC50" s="361">
        <f t="shared" si="5"/>
        <v>0</v>
      </c>
      <c r="CD50" s="361">
        <f t="shared" si="5"/>
        <v>0</v>
      </c>
      <c r="CE50" s="361">
        <f t="shared" si="5"/>
        <v>0</v>
      </c>
      <c r="CF50" s="361">
        <f t="shared" si="5"/>
        <v>0</v>
      </c>
      <c r="CG50" s="361">
        <f t="shared" si="5"/>
        <v>0</v>
      </c>
      <c r="CH50" s="361">
        <f t="shared" si="5"/>
        <v>0</v>
      </c>
      <c r="CI50" s="361">
        <f t="shared" si="5"/>
        <v>0</v>
      </c>
      <c r="CJ50" s="361">
        <f t="shared" si="5"/>
        <v>0</v>
      </c>
      <c r="CK50" s="361">
        <f t="shared" si="5"/>
        <v>0</v>
      </c>
      <c r="CL50" s="361">
        <f t="shared" si="5"/>
        <v>0</v>
      </c>
      <c r="CM50" s="361">
        <f t="shared" si="5"/>
        <v>0</v>
      </c>
      <c r="CN50" s="361">
        <f t="shared" si="5"/>
        <v>0</v>
      </c>
      <c r="CO50" s="263">
        <f t="shared" si="5"/>
        <v>5640532.520000001</v>
      </c>
    </row>
    <row r="51" spans="1:93" ht="12.75">
      <c r="A51" s="236" t="s">
        <v>33</v>
      </c>
      <c r="B51" s="233" t="s">
        <v>10</v>
      </c>
      <c r="C51" s="362">
        <v>179987.14</v>
      </c>
      <c r="D51" s="362"/>
      <c r="E51" s="362"/>
      <c r="F51" s="362"/>
      <c r="G51" s="362"/>
      <c r="H51" s="362">
        <v>8738.18</v>
      </c>
      <c r="I51" s="362"/>
      <c r="J51" s="362">
        <v>84516.38</v>
      </c>
      <c r="K51" s="362">
        <v>10704.77</v>
      </c>
      <c r="L51" s="362">
        <v>15237.28</v>
      </c>
      <c r="M51" s="362"/>
      <c r="N51" s="362"/>
      <c r="O51" s="288">
        <v>1513947.49</v>
      </c>
      <c r="P51" s="363">
        <v>158205.95</v>
      </c>
      <c r="Q51" s="363"/>
      <c r="R51" s="363"/>
      <c r="S51" s="363"/>
      <c r="T51" s="363"/>
      <c r="U51" s="363">
        <v>18478.18</v>
      </c>
      <c r="V51" s="363"/>
      <c r="W51" s="363">
        <v>59502.7</v>
      </c>
      <c r="X51" s="363">
        <v>10704.77</v>
      </c>
      <c r="Y51" s="363">
        <v>15237.28</v>
      </c>
      <c r="Z51" s="363"/>
      <c r="AA51" s="363"/>
      <c r="AB51" s="288">
        <v>1503352.87</v>
      </c>
      <c r="AC51" s="363">
        <f aca="true" t="shared" si="6" ref="AC51:AH51">C51-P51</f>
        <v>21781.190000000002</v>
      </c>
      <c r="AD51" s="363">
        <f t="shared" si="6"/>
        <v>0</v>
      </c>
      <c r="AE51" s="363">
        <f t="shared" si="6"/>
        <v>0</v>
      </c>
      <c r="AF51" s="363">
        <f t="shared" si="6"/>
        <v>0</v>
      </c>
      <c r="AG51" s="363">
        <f t="shared" si="6"/>
        <v>0</v>
      </c>
      <c r="AH51" s="363">
        <f t="shared" si="6"/>
        <v>-9740</v>
      </c>
      <c r="AI51" s="363"/>
      <c r="AJ51" s="363">
        <f aca="true" t="shared" si="7" ref="AJ51:AO51">J51-W51</f>
        <v>25013.680000000008</v>
      </c>
      <c r="AK51" s="363">
        <f t="shared" si="7"/>
        <v>0</v>
      </c>
      <c r="AL51" s="363">
        <f t="shared" si="7"/>
        <v>0</v>
      </c>
      <c r="AM51" s="363">
        <f t="shared" si="7"/>
        <v>0</v>
      </c>
      <c r="AN51" s="363">
        <f t="shared" si="7"/>
        <v>0</v>
      </c>
      <c r="AO51" s="363">
        <f t="shared" si="7"/>
        <v>10594.619999999879</v>
      </c>
      <c r="AP51" s="278">
        <v>204870.04</v>
      </c>
      <c r="AQ51" s="278"/>
      <c r="AR51" s="278"/>
      <c r="AS51" s="278"/>
      <c r="AT51" s="278"/>
      <c r="AU51" s="278">
        <v>18478.18</v>
      </c>
      <c r="AV51" s="278"/>
      <c r="AW51" s="278">
        <v>85686.38</v>
      </c>
      <c r="AX51" s="278">
        <v>10704.77</v>
      </c>
      <c r="AY51" s="278">
        <v>15237.28</v>
      </c>
      <c r="AZ51" s="278"/>
      <c r="BA51" s="278"/>
      <c r="BB51" s="288">
        <v>1667014.67</v>
      </c>
      <c r="BC51" s="363">
        <v>158205.95</v>
      </c>
      <c r="BD51" s="363"/>
      <c r="BE51" s="363"/>
      <c r="BF51" s="363"/>
      <c r="BG51" s="363"/>
      <c r="BH51" s="363">
        <v>18478.18</v>
      </c>
      <c r="BI51" s="363"/>
      <c r="BJ51" s="363">
        <v>59502.7</v>
      </c>
      <c r="BK51" s="363">
        <v>10704.77</v>
      </c>
      <c r="BL51" s="363">
        <v>15237.28</v>
      </c>
      <c r="BM51" s="363"/>
      <c r="BN51" s="363"/>
      <c r="BO51" s="288">
        <v>1530670.17</v>
      </c>
      <c r="BP51" s="363">
        <f aca="true" t="shared" si="8" ref="BP51:BU51">AP51-BC51</f>
        <v>46664.09</v>
      </c>
      <c r="BQ51" s="363">
        <f t="shared" si="8"/>
        <v>0</v>
      </c>
      <c r="BR51" s="363">
        <f t="shared" si="8"/>
        <v>0</v>
      </c>
      <c r="BS51" s="363">
        <f t="shared" si="8"/>
        <v>0</v>
      </c>
      <c r="BT51" s="363">
        <f t="shared" si="8"/>
        <v>0</v>
      </c>
      <c r="BU51" s="363">
        <f t="shared" si="8"/>
        <v>0</v>
      </c>
      <c r="BV51" s="363"/>
      <c r="BW51" s="363">
        <f aca="true" t="shared" si="9" ref="BW51:CB51">AW51-BJ51</f>
        <v>26183.680000000008</v>
      </c>
      <c r="BX51" s="363">
        <f t="shared" si="9"/>
        <v>0</v>
      </c>
      <c r="BY51" s="363">
        <f t="shared" si="9"/>
        <v>0</v>
      </c>
      <c r="BZ51" s="363">
        <f t="shared" si="9"/>
        <v>0</v>
      </c>
      <c r="CA51" s="363">
        <f t="shared" si="9"/>
        <v>0</v>
      </c>
      <c r="CB51" s="363">
        <f t="shared" si="9"/>
        <v>136344.5</v>
      </c>
      <c r="CC51" s="363">
        <f aca="true" t="shared" si="10" ref="CC51:CH51">AP51-C51</f>
        <v>24882.899999999994</v>
      </c>
      <c r="CD51" s="363">
        <f t="shared" si="10"/>
        <v>0</v>
      </c>
      <c r="CE51" s="363">
        <f t="shared" si="10"/>
        <v>0</v>
      </c>
      <c r="CF51" s="363">
        <f t="shared" si="10"/>
        <v>0</v>
      </c>
      <c r="CG51" s="363">
        <f t="shared" si="10"/>
        <v>0</v>
      </c>
      <c r="CH51" s="363">
        <f t="shared" si="10"/>
        <v>9740</v>
      </c>
      <c r="CI51" s="363">
        <v>0</v>
      </c>
      <c r="CJ51" s="363">
        <f aca="true" t="shared" si="11" ref="CJ51:CO51">AW51-J51</f>
        <v>1170</v>
      </c>
      <c r="CK51" s="363">
        <f t="shared" si="11"/>
        <v>0</v>
      </c>
      <c r="CL51" s="363">
        <f t="shared" si="11"/>
        <v>0</v>
      </c>
      <c r="CM51" s="363">
        <f t="shared" si="11"/>
        <v>0</v>
      </c>
      <c r="CN51" s="363">
        <f t="shared" si="11"/>
        <v>0</v>
      </c>
      <c r="CO51" s="363">
        <f t="shared" si="11"/>
        <v>153067.17999999993</v>
      </c>
    </row>
    <row r="52" spans="1:93" ht="12.75">
      <c r="A52" s="274"/>
      <c r="B52" s="274" t="s">
        <v>11</v>
      </c>
      <c r="C52" s="364">
        <f>C50+C51</f>
        <v>179987.14</v>
      </c>
      <c r="D52" s="364">
        <f aca="true" t="shared" si="12" ref="D52:N52">D50+D51</f>
        <v>0</v>
      </c>
      <c r="E52" s="364">
        <f t="shared" si="12"/>
        <v>0</v>
      </c>
      <c r="F52" s="364">
        <f t="shared" si="12"/>
        <v>0</v>
      </c>
      <c r="G52" s="364">
        <f t="shared" si="12"/>
        <v>0</v>
      </c>
      <c r="H52" s="364">
        <f t="shared" si="12"/>
        <v>8738.18</v>
      </c>
      <c r="I52" s="364">
        <f t="shared" si="12"/>
        <v>0</v>
      </c>
      <c r="J52" s="364">
        <f t="shared" si="12"/>
        <v>84516.38</v>
      </c>
      <c r="K52" s="364">
        <f t="shared" si="12"/>
        <v>10704.77</v>
      </c>
      <c r="L52" s="364">
        <f t="shared" si="12"/>
        <v>15237.28</v>
      </c>
      <c r="M52" s="364">
        <f t="shared" si="12"/>
        <v>0</v>
      </c>
      <c r="N52" s="364">
        <f t="shared" si="12"/>
        <v>0</v>
      </c>
      <c r="O52" s="238">
        <f>O50+O51</f>
        <v>132844533.14999998</v>
      </c>
      <c r="P52" s="352">
        <f>P50+P51</f>
        <v>158205.95</v>
      </c>
      <c r="Q52" s="352">
        <f aca="true" t="shared" si="13" ref="Q52:AA52">Q50+Q51</f>
        <v>0</v>
      </c>
      <c r="R52" s="352">
        <f t="shared" si="13"/>
        <v>0</v>
      </c>
      <c r="S52" s="352">
        <f t="shared" si="13"/>
        <v>0</v>
      </c>
      <c r="T52" s="352">
        <f t="shared" si="13"/>
        <v>0</v>
      </c>
      <c r="U52" s="352">
        <f t="shared" si="13"/>
        <v>18478.18</v>
      </c>
      <c r="V52" s="352">
        <f t="shared" si="13"/>
        <v>0</v>
      </c>
      <c r="W52" s="352">
        <f t="shared" si="13"/>
        <v>59502.7</v>
      </c>
      <c r="X52" s="352">
        <f t="shared" si="13"/>
        <v>10704.77</v>
      </c>
      <c r="Y52" s="352">
        <f t="shared" si="13"/>
        <v>15237.28</v>
      </c>
      <c r="Z52" s="352">
        <f t="shared" si="13"/>
        <v>0</v>
      </c>
      <c r="AA52" s="352">
        <f t="shared" si="13"/>
        <v>0</v>
      </c>
      <c r="AB52" s="238">
        <f>SUM(AB50:AB51)</f>
        <v>60824790.86</v>
      </c>
      <c r="AC52" s="352">
        <f>AC50+AC51</f>
        <v>21781.190000000002</v>
      </c>
      <c r="AD52" s="352">
        <f aca="true" t="shared" si="14" ref="AD52:AN52">AD50+AD51</f>
        <v>0</v>
      </c>
      <c r="AE52" s="352">
        <f t="shared" si="14"/>
        <v>0</v>
      </c>
      <c r="AF52" s="352">
        <f t="shared" si="14"/>
        <v>0</v>
      </c>
      <c r="AG52" s="352">
        <f t="shared" si="14"/>
        <v>0</v>
      </c>
      <c r="AH52" s="352">
        <f t="shared" si="14"/>
        <v>-9740</v>
      </c>
      <c r="AI52" s="352">
        <f t="shared" si="14"/>
        <v>0</v>
      </c>
      <c r="AJ52" s="352">
        <f t="shared" si="14"/>
        <v>25013.680000000008</v>
      </c>
      <c r="AK52" s="352">
        <f t="shared" si="14"/>
        <v>0</v>
      </c>
      <c r="AL52" s="352">
        <f t="shared" si="14"/>
        <v>0</v>
      </c>
      <c r="AM52" s="352">
        <f t="shared" si="14"/>
        <v>0</v>
      </c>
      <c r="AN52" s="352">
        <f t="shared" si="14"/>
        <v>0</v>
      </c>
      <c r="AO52" s="238">
        <f>SUM(AO50:AO51)</f>
        <v>72019742.28999999</v>
      </c>
      <c r="AP52" s="364">
        <f>AP51+AP50</f>
        <v>204870.04</v>
      </c>
      <c r="AQ52" s="364">
        <f aca="true" t="shared" si="15" ref="AQ52:BA52">AQ51+AQ50</f>
        <v>0</v>
      </c>
      <c r="AR52" s="364">
        <f t="shared" si="15"/>
        <v>0</v>
      </c>
      <c r="AS52" s="364">
        <f t="shared" si="15"/>
        <v>0</v>
      </c>
      <c r="AT52" s="364">
        <f t="shared" si="15"/>
        <v>0</v>
      </c>
      <c r="AU52" s="364">
        <f t="shared" si="15"/>
        <v>18478.18</v>
      </c>
      <c r="AV52" s="364">
        <f t="shared" si="15"/>
        <v>0</v>
      </c>
      <c r="AW52" s="364">
        <f t="shared" si="15"/>
        <v>85686.38</v>
      </c>
      <c r="AX52" s="364">
        <f t="shared" si="15"/>
        <v>10704.77</v>
      </c>
      <c r="AY52" s="364">
        <f t="shared" si="15"/>
        <v>15237.28</v>
      </c>
      <c r="AZ52" s="364">
        <f t="shared" si="15"/>
        <v>0</v>
      </c>
      <c r="BA52" s="364">
        <f t="shared" si="15"/>
        <v>0</v>
      </c>
      <c r="BB52" s="238">
        <f>BB50+BB51</f>
        <v>138638132.85</v>
      </c>
      <c r="BC52" s="352">
        <f>BC51+BC50</f>
        <v>158205.95</v>
      </c>
      <c r="BD52" s="352">
        <f aca="true" t="shared" si="16" ref="BD52:BN52">BD51+BD50</f>
        <v>0</v>
      </c>
      <c r="BE52" s="352">
        <f t="shared" si="16"/>
        <v>0</v>
      </c>
      <c r="BF52" s="352">
        <f t="shared" si="16"/>
        <v>0</v>
      </c>
      <c r="BG52" s="352">
        <f t="shared" si="16"/>
        <v>0</v>
      </c>
      <c r="BH52" s="352">
        <f t="shared" si="16"/>
        <v>18478.18</v>
      </c>
      <c r="BI52" s="352">
        <f t="shared" si="16"/>
        <v>0</v>
      </c>
      <c r="BJ52" s="352">
        <f t="shared" si="16"/>
        <v>59502.7</v>
      </c>
      <c r="BK52" s="352">
        <f t="shared" si="16"/>
        <v>10704.77</v>
      </c>
      <c r="BL52" s="352">
        <f t="shared" si="16"/>
        <v>15237.28</v>
      </c>
      <c r="BM52" s="352">
        <f t="shared" si="16"/>
        <v>0</v>
      </c>
      <c r="BN52" s="352">
        <f t="shared" si="16"/>
        <v>0</v>
      </c>
      <c r="BO52" s="238">
        <f>BO51+BO50</f>
        <v>64513790.730000004</v>
      </c>
      <c r="BP52" s="352">
        <f>BP51+BP50</f>
        <v>46664.09</v>
      </c>
      <c r="BQ52" s="352">
        <f aca="true" t="shared" si="17" ref="BQ52:CA52">BQ51+BQ50</f>
        <v>0</v>
      </c>
      <c r="BR52" s="352">
        <f t="shared" si="17"/>
        <v>0</v>
      </c>
      <c r="BS52" s="352">
        <f t="shared" si="17"/>
        <v>0</v>
      </c>
      <c r="BT52" s="352">
        <f t="shared" si="17"/>
        <v>0</v>
      </c>
      <c r="BU52" s="352">
        <f t="shared" si="17"/>
        <v>0</v>
      </c>
      <c r="BV52" s="352">
        <f t="shared" si="17"/>
        <v>0</v>
      </c>
      <c r="BW52" s="352">
        <f t="shared" si="17"/>
        <v>26183.680000000008</v>
      </c>
      <c r="BX52" s="352">
        <f t="shared" si="17"/>
        <v>0</v>
      </c>
      <c r="BY52" s="352">
        <f t="shared" si="17"/>
        <v>0</v>
      </c>
      <c r="BZ52" s="352">
        <f t="shared" si="17"/>
        <v>0</v>
      </c>
      <c r="CA52" s="352">
        <f t="shared" si="17"/>
        <v>0</v>
      </c>
      <c r="CB52" s="238">
        <f>CB51+CB50</f>
        <v>74124342.12</v>
      </c>
      <c r="CC52" s="352">
        <f>CC51+CC50</f>
        <v>24882.899999999994</v>
      </c>
      <c r="CD52" s="352">
        <f aca="true" t="shared" si="18" ref="CD52:CM52">CD51+CD50</f>
        <v>0</v>
      </c>
      <c r="CE52" s="352">
        <f t="shared" si="18"/>
        <v>0</v>
      </c>
      <c r="CF52" s="352">
        <f t="shared" si="18"/>
        <v>0</v>
      </c>
      <c r="CG52" s="352">
        <f t="shared" si="18"/>
        <v>0</v>
      </c>
      <c r="CH52" s="352">
        <f t="shared" si="18"/>
        <v>9740</v>
      </c>
      <c r="CI52" s="352">
        <f t="shared" si="18"/>
        <v>0</v>
      </c>
      <c r="CJ52" s="352">
        <f t="shared" si="18"/>
        <v>1170</v>
      </c>
      <c r="CK52" s="352">
        <f t="shared" si="18"/>
        <v>0</v>
      </c>
      <c r="CL52" s="352">
        <f t="shared" si="18"/>
        <v>0</v>
      </c>
      <c r="CM52" s="352">
        <f t="shared" si="18"/>
        <v>0</v>
      </c>
      <c r="CN52" s="352">
        <f>CN51+CN50</f>
        <v>0</v>
      </c>
      <c r="CO52" s="238">
        <f>CO50+CO51</f>
        <v>5793599.700000001</v>
      </c>
    </row>
    <row r="53" spans="1:93" ht="12.75">
      <c r="A53" s="264" t="s">
        <v>40</v>
      </c>
      <c r="B53" s="265" t="s">
        <v>42</v>
      </c>
      <c r="C53" s="365">
        <v>1906501.39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>
        <v>2022084.64</v>
      </c>
      <c r="P53" s="363">
        <v>0</v>
      </c>
      <c r="Q53" s="363"/>
      <c r="R53" s="363"/>
      <c r="S53" s="363"/>
      <c r="T53" s="363"/>
      <c r="U53" s="363"/>
      <c r="V53" s="363"/>
      <c r="W53" s="363"/>
      <c r="X53" s="363">
        <v>0</v>
      </c>
      <c r="Y53" s="363"/>
      <c r="Z53" s="363"/>
      <c r="AA53" s="363"/>
      <c r="AB53" s="366">
        <f>SUM(P53:AA53)</f>
        <v>0</v>
      </c>
      <c r="AC53" s="363">
        <f aca="true" t="shared" si="19" ref="AC53:AN53">C53-P53</f>
        <v>1906501.39</v>
      </c>
      <c r="AD53" s="363">
        <f t="shared" si="19"/>
        <v>0</v>
      </c>
      <c r="AE53" s="363">
        <f t="shared" si="19"/>
        <v>0</v>
      </c>
      <c r="AF53" s="363">
        <f t="shared" si="19"/>
        <v>0</v>
      </c>
      <c r="AG53" s="363">
        <f t="shared" si="19"/>
        <v>0</v>
      </c>
      <c r="AH53" s="363">
        <f t="shared" si="19"/>
        <v>0</v>
      </c>
      <c r="AI53" s="363">
        <f t="shared" si="19"/>
        <v>0</v>
      </c>
      <c r="AJ53" s="363">
        <f t="shared" si="19"/>
        <v>0</v>
      </c>
      <c r="AK53" s="363">
        <f t="shared" si="19"/>
        <v>0</v>
      </c>
      <c r="AL53" s="363">
        <f t="shared" si="19"/>
        <v>0</v>
      </c>
      <c r="AM53" s="363">
        <f t="shared" si="19"/>
        <v>0</v>
      </c>
      <c r="AN53" s="363">
        <f t="shared" si="19"/>
        <v>0</v>
      </c>
      <c r="AO53" s="366">
        <f>O53-AB53</f>
        <v>2022084.64</v>
      </c>
      <c r="AP53" s="367">
        <v>1906501.39</v>
      </c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6">
        <v>2022084.64</v>
      </c>
      <c r="BC53" s="363">
        <v>0</v>
      </c>
      <c r="BD53" s="363"/>
      <c r="BE53" s="363"/>
      <c r="BF53" s="363"/>
      <c r="BG53" s="363"/>
      <c r="BH53" s="363"/>
      <c r="BI53" s="363"/>
      <c r="BJ53" s="363"/>
      <c r="BK53" s="363">
        <v>0</v>
      </c>
      <c r="BL53" s="363"/>
      <c r="BM53" s="363"/>
      <c r="BN53" s="363"/>
      <c r="BO53" s="366">
        <f>SUM(BC53:BN53)</f>
        <v>0</v>
      </c>
      <c r="BP53" s="363">
        <f aca="true" t="shared" si="20" ref="BP53:BU53">AP53-BC53</f>
        <v>1906501.39</v>
      </c>
      <c r="BQ53" s="363">
        <f t="shared" si="20"/>
        <v>0</v>
      </c>
      <c r="BR53" s="363">
        <f t="shared" si="20"/>
        <v>0</v>
      </c>
      <c r="BS53" s="363">
        <f t="shared" si="20"/>
        <v>0</v>
      </c>
      <c r="BT53" s="363">
        <f t="shared" si="20"/>
        <v>0</v>
      </c>
      <c r="BU53" s="363">
        <f t="shared" si="20"/>
        <v>0</v>
      </c>
      <c r="BV53" s="363"/>
      <c r="BW53" s="363">
        <f aca="true" t="shared" si="21" ref="BW53:CB53">AW53-BJ53</f>
        <v>0</v>
      </c>
      <c r="BX53" s="363">
        <f t="shared" si="21"/>
        <v>0</v>
      </c>
      <c r="BY53" s="363">
        <f t="shared" si="21"/>
        <v>0</v>
      </c>
      <c r="BZ53" s="363">
        <f t="shared" si="21"/>
        <v>0</v>
      </c>
      <c r="CA53" s="363">
        <f t="shared" si="21"/>
        <v>0</v>
      </c>
      <c r="CB53" s="366">
        <f t="shared" si="21"/>
        <v>2022084.64</v>
      </c>
      <c r="CC53" s="363">
        <f aca="true" t="shared" si="22" ref="CC53:CH53">C53-AP53</f>
        <v>0</v>
      </c>
      <c r="CD53" s="363">
        <f t="shared" si="22"/>
        <v>0</v>
      </c>
      <c r="CE53" s="363">
        <f t="shared" si="22"/>
        <v>0</v>
      </c>
      <c r="CF53" s="363">
        <f t="shared" si="22"/>
        <v>0</v>
      </c>
      <c r="CG53" s="363">
        <f t="shared" si="22"/>
        <v>0</v>
      </c>
      <c r="CH53" s="363">
        <f t="shared" si="22"/>
        <v>0</v>
      </c>
      <c r="CI53" s="363">
        <v>0</v>
      </c>
      <c r="CJ53" s="363">
        <f>J53-AW53</f>
        <v>0</v>
      </c>
      <c r="CK53" s="363">
        <f>K53-AX53</f>
        <v>0</v>
      </c>
      <c r="CL53" s="363">
        <f>L53-AY53</f>
        <v>0</v>
      </c>
      <c r="CM53" s="363">
        <f>M53-AZ53</f>
        <v>0</v>
      </c>
      <c r="CN53" s="363">
        <f>N53-BA53</f>
        <v>0</v>
      </c>
      <c r="CO53" s="366">
        <f>BB53-O53</f>
        <v>0</v>
      </c>
    </row>
    <row r="54" spans="1:93" ht="12.75">
      <c r="A54" s="243"/>
      <c r="B54" s="270" t="s">
        <v>41</v>
      </c>
      <c r="C54" s="368">
        <f>C52+C53</f>
        <v>2086488.5299999998</v>
      </c>
      <c r="D54" s="368">
        <f aca="true" t="shared" si="23" ref="D54:N54">D52+D53</f>
        <v>0</v>
      </c>
      <c r="E54" s="368">
        <f t="shared" si="23"/>
        <v>0</v>
      </c>
      <c r="F54" s="368">
        <f t="shared" si="23"/>
        <v>0</v>
      </c>
      <c r="G54" s="368">
        <f t="shared" si="23"/>
        <v>0</v>
      </c>
      <c r="H54" s="368">
        <f t="shared" si="23"/>
        <v>8738.18</v>
      </c>
      <c r="I54" s="368">
        <f t="shared" si="23"/>
        <v>0</v>
      </c>
      <c r="J54" s="368">
        <f t="shared" si="23"/>
        <v>84516.38</v>
      </c>
      <c r="K54" s="368">
        <f t="shared" si="23"/>
        <v>10704.77</v>
      </c>
      <c r="L54" s="368">
        <f t="shared" si="23"/>
        <v>15237.28</v>
      </c>
      <c r="M54" s="368">
        <f t="shared" si="23"/>
        <v>0</v>
      </c>
      <c r="N54" s="368">
        <f t="shared" si="23"/>
        <v>0</v>
      </c>
      <c r="O54" s="244">
        <f>O52+O53</f>
        <v>134866617.78999996</v>
      </c>
      <c r="P54" s="353">
        <f>P52+P53</f>
        <v>158205.95</v>
      </c>
      <c r="Q54" s="353">
        <f aca="true" t="shared" si="24" ref="Q54:AA54">Q52+Q53</f>
        <v>0</v>
      </c>
      <c r="R54" s="353">
        <f t="shared" si="24"/>
        <v>0</v>
      </c>
      <c r="S54" s="353">
        <f t="shared" si="24"/>
        <v>0</v>
      </c>
      <c r="T54" s="353">
        <f t="shared" si="24"/>
        <v>0</v>
      </c>
      <c r="U54" s="353">
        <f t="shared" si="24"/>
        <v>18478.18</v>
      </c>
      <c r="V54" s="353">
        <f t="shared" si="24"/>
        <v>0</v>
      </c>
      <c r="W54" s="353">
        <f t="shared" si="24"/>
        <v>59502.7</v>
      </c>
      <c r="X54" s="353">
        <f t="shared" si="24"/>
        <v>10704.77</v>
      </c>
      <c r="Y54" s="353">
        <f t="shared" si="24"/>
        <v>15237.28</v>
      </c>
      <c r="Z54" s="353">
        <f t="shared" si="24"/>
        <v>0</v>
      </c>
      <c r="AA54" s="353">
        <f t="shared" si="24"/>
        <v>0</v>
      </c>
      <c r="AB54" s="244">
        <f>AB52+AB53</f>
        <v>60824790.86</v>
      </c>
      <c r="AC54" s="353">
        <f>AC52+AC53</f>
        <v>1928282.5799999998</v>
      </c>
      <c r="AD54" s="353">
        <f aca="true" t="shared" si="25" ref="AD54:AN54">AD52+AD53</f>
        <v>0</v>
      </c>
      <c r="AE54" s="353">
        <f t="shared" si="25"/>
        <v>0</v>
      </c>
      <c r="AF54" s="353">
        <f t="shared" si="25"/>
        <v>0</v>
      </c>
      <c r="AG54" s="353">
        <f t="shared" si="25"/>
        <v>0</v>
      </c>
      <c r="AH54" s="353">
        <f t="shared" si="25"/>
        <v>-9740</v>
      </c>
      <c r="AI54" s="353">
        <f t="shared" si="25"/>
        <v>0</v>
      </c>
      <c r="AJ54" s="353">
        <f t="shared" si="25"/>
        <v>25013.680000000008</v>
      </c>
      <c r="AK54" s="353">
        <f t="shared" si="25"/>
        <v>0</v>
      </c>
      <c r="AL54" s="353">
        <f t="shared" si="25"/>
        <v>0</v>
      </c>
      <c r="AM54" s="353">
        <f t="shared" si="25"/>
        <v>0</v>
      </c>
      <c r="AN54" s="353">
        <f t="shared" si="25"/>
        <v>0</v>
      </c>
      <c r="AO54" s="244">
        <f>AO52+AO53</f>
        <v>74041826.92999999</v>
      </c>
      <c r="AP54" s="368">
        <f>AP52+AP53</f>
        <v>2111371.4299999997</v>
      </c>
      <c r="AQ54" s="368">
        <f aca="true" t="shared" si="26" ref="AQ54:BA54">AQ52+AQ53</f>
        <v>0</v>
      </c>
      <c r="AR54" s="368">
        <f t="shared" si="26"/>
        <v>0</v>
      </c>
      <c r="AS54" s="368">
        <f t="shared" si="26"/>
        <v>0</v>
      </c>
      <c r="AT54" s="368">
        <f t="shared" si="26"/>
        <v>0</v>
      </c>
      <c r="AU54" s="368">
        <f t="shared" si="26"/>
        <v>18478.18</v>
      </c>
      <c r="AV54" s="368">
        <f t="shared" si="26"/>
        <v>0</v>
      </c>
      <c r="AW54" s="368">
        <f t="shared" si="26"/>
        <v>85686.38</v>
      </c>
      <c r="AX54" s="368">
        <f t="shared" si="26"/>
        <v>10704.77</v>
      </c>
      <c r="AY54" s="368">
        <f t="shared" si="26"/>
        <v>15237.28</v>
      </c>
      <c r="AZ54" s="368">
        <f t="shared" si="26"/>
        <v>0</v>
      </c>
      <c r="BA54" s="368">
        <f t="shared" si="26"/>
        <v>0</v>
      </c>
      <c r="BB54" s="244">
        <f>BB52+BB53</f>
        <v>140660217.48999998</v>
      </c>
      <c r="BC54" s="353">
        <f>BC53+BC52</f>
        <v>158205.95</v>
      </c>
      <c r="BD54" s="353">
        <f aca="true" t="shared" si="27" ref="BD54:BN54">BD53+BD52</f>
        <v>0</v>
      </c>
      <c r="BE54" s="353">
        <f t="shared" si="27"/>
        <v>0</v>
      </c>
      <c r="BF54" s="353">
        <f t="shared" si="27"/>
        <v>0</v>
      </c>
      <c r="BG54" s="353">
        <f t="shared" si="27"/>
        <v>0</v>
      </c>
      <c r="BH54" s="353">
        <f t="shared" si="27"/>
        <v>18478.18</v>
      </c>
      <c r="BI54" s="353">
        <f t="shared" si="27"/>
        <v>0</v>
      </c>
      <c r="BJ54" s="353">
        <f t="shared" si="27"/>
        <v>59502.7</v>
      </c>
      <c r="BK54" s="353">
        <f t="shared" si="27"/>
        <v>10704.77</v>
      </c>
      <c r="BL54" s="353">
        <f t="shared" si="27"/>
        <v>15237.28</v>
      </c>
      <c r="BM54" s="353">
        <f t="shared" si="27"/>
        <v>0</v>
      </c>
      <c r="BN54" s="353">
        <f t="shared" si="27"/>
        <v>0</v>
      </c>
      <c r="BO54" s="244">
        <f>BO53+BO52</f>
        <v>64513790.730000004</v>
      </c>
      <c r="BP54" s="353">
        <f>BP53+BP52</f>
        <v>1953165.48</v>
      </c>
      <c r="BQ54" s="353">
        <f aca="true" t="shared" si="28" ref="BQ54:CA54">BQ53+BQ52</f>
        <v>0</v>
      </c>
      <c r="BR54" s="353">
        <f t="shared" si="28"/>
        <v>0</v>
      </c>
      <c r="BS54" s="353">
        <f t="shared" si="28"/>
        <v>0</v>
      </c>
      <c r="BT54" s="353">
        <f t="shared" si="28"/>
        <v>0</v>
      </c>
      <c r="BU54" s="353">
        <f t="shared" si="28"/>
        <v>0</v>
      </c>
      <c r="BV54" s="353">
        <f t="shared" si="28"/>
        <v>0</v>
      </c>
      <c r="BW54" s="353">
        <f t="shared" si="28"/>
        <v>26183.680000000008</v>
      </c>
      <c r="BX54" s="353">
        <f t="shared" si="28"/>
        <v>0</v>
      </c>
      <c r="BY54" s="353">
        <f t="shared" si="28"/>
        <v>0</v>
      </c>
      <c r="BZ54" s="353">
        <f t="shared" si="28"/>
        <v>0</v>
      </c>
      <c r="CA54" s="353">
        <f t="shared" si="28"/>
        <v>0</v>
      </c>
      <c r="CB54" s="244">
        <f>CB53+CB52</f>
        <v>76146426.76</v>
      </c>
      <c r="CC54" s="353">
        <f>CC53+CC52</f>
        <v>24882.899999999994</v>
      </c>
      <c r="CD54" s="353">
        <f aca="true" t="shared" si="29" ref="CD54:CN54">CD53+CD52</f>
        <v>0</v>
      </c>
      <c r="CE54" s="353">
        <f t="shared" si="29"/>
        <v>0</v>
      </c>
      <c r="CF54" s="353">
        <f t="shared" si="29"/>
        <v>0</v>
      </c>
      <c r="CG54" s="353">
        <f t="shared" si="29"/>
        <v>0</v>
      </c>
      <c r="CH54" s="353">
        <f t="shared" si="29"/>
        <v>9740</v>
      </c>
      <c r="CI54" s="353">
        <f t="shared" si="29"/>
        <v>0</v>
      </c>
      <c r="CJ54" s="353">
        <f t="shared" si="29"/>
        <v>1170</v>
      </c>
      <c r="CK54" s="353">
        <f t="shared" si="29"/>
        <v>0</v>
      </c>
      <c r="CL54" s="353">
        <f t="shared" si="29"/>
        <v>0</v>
      </c>
      <c r="CM54" s="353">
        <f t="shared" si="29"/>
        <v>0</v>
      </c>
      <c r="CN54" s="353">
        <f t="shared" si="29"/>
        <v>0</v>
      </c>
      <c r="CO54" s="244">
        <f>CO52+CO53</f>
        <v>5793599.700000001</v>
      </c>
    </row>
    <row r="56" ht="12.75">
      <c r="BB56" s="463"/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L54" sqref="L54"/>
    </sheetView>
  </sheetViews>
  <sheetFormatPr defaultColWidth="9.140625" defaultRowHeight="12.75"/>
  <cols>
    <col min="2" max="2" width="29.42187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7.00390625" style="0" customWidth="1"/>
  </cols>
  <sheetData>
    <row r="1" ht="12.75">
      <c r="H1" s="184" t="s">
        <v>235</v>
      </c>
    </row>
    <row r="3" spans="1:8" ht="45" customHeight="1">
      <c r="A3" s="610" t="s">
        <v>309</v>
      </c>
      <c r="B3" s="681"/>
      <c r="C3" s="681"/>
      <c r="D3" s="681"/>
      <c r="E3" s="681"/>
      <c r="F3" s="681"/>
      <c r="G3" s="681"/>
      <c r="H3" s="681"/>
    </row>
    <row r="4" spans="1:8" ht="13.5" thickBot="1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498" t="s">
        <v>0</v>
      </c>
      <c r="B5" s="682" t="s">
        <v>96</v>
      </c>
      <c r="C5" s="684" t="s">
        <v>273</v>
      </c>
      <c r="D5" s="685"/>
      <c r="E5" s="684" t="s">
        <v>308</v>
      </c>
      <c r="F5" s="685"/>
      <c r="G5" s="682" t="s">
        <v>310</v>
      </c>
      <c r="H5" s="686"/>
    </row>
    <row r="6" spans="1:8" ht="31.5">
      <c r="A6" s="499" t="s">
        <v>251</v>
      </c>
      <c r="B6" s="683"/>
      <c r="C6" s="252" t="s">
        <v>189</v>
      </c>
      <c r="D6" s="500" t="s">
        <v>98</v>
      </c>
      <c r="E6" s="252" t="s">
        <v>189</v>
      </c>
      <c r="F6" s="500" t="s">
        <v>98</v>
      </c>
      <c r="G6" s="252" t="s">
        <v>190</v>
      </c>
      <c r="H6" s="501" t="s">
        <v>255</v>
      </c>
    </row>
    <row r="7" spans="1:8" ht="12.75">
      <c r="A7" s="494" t="s">
        <v>99</v>
      </c>
      <c r="B7" s="495" t="s">
        <v>100</v>
      </c>
      <c r="C7" s="502">
        <v>232096</v>
      </c>
      <c r="D7" s="503">
        <v>2273466.06</v>
      </c>
      <c r="E7" s="502">
        <v>232664</v>
      </c>
      <c r="F7" s="503">
        <v>2342501.06</v>
      </c>
      <c r="G7" s="504">
        <f>E7-C7</f>
        <v>568</v>
      </c>
      <c r="H7" s="505">
        <f>F7-D7</f>
        <v>69035</v>
      </c>
    </row>
    <row r="8" spans="1:8" ht="12.75">
      <c r="A8" s="494" t="s">
        <v>101</v>
      </c>
      <c r="B8" s="495" t="s">
        <v>102</v>
      </c>
      <c r="C8" s="502">
        <v>13786</v>
      </c>
      <c r="D8" s="503">
        <v>156014</v>
      </c>
      <c r="E8" s="502">
        <v>13786</v>
      </c>
      <c r="F8" s="503">
        <v>156014</v>
      </c>
      <c r="G8" s="504">
        <f aca="true" t="shared" si="0" ref="G8:H25">E8-C8</f>
        <v>0</v>
      </c>
      <c r="H8" s="505">
        <f t="shared" si="0"/>
        <v>0</v>
      </c>
    </row>
    <row r="9" spans="1:8" ht="12.75">
      <c r="A9" s="494" t="s">
        <v>103</v>
      </c>
      <c r="B9" s="495" t="s">
        <v>104</v>
      </c>
      <c r="C9" s="502">
        <v>98305</v>
      </c>
      <c r="D9" s="503">
        <v>1174491.7</v>
      </c>
      <c r="E9" s="502">
        <v>96634</v>
      </c>
      <c r="F9" s="503">
        <v>1156765.28</v>
      </c>
      <c r="G9" s="504">
        <f t="shared" si="0"/>
        <v>-1671</v>
      </c>
      <c r="H9" s="505">
        <f t="shared" si="0"/>
        <v>-17726.419999999925</v>
      </c>
    </row>
    <row r="10" spans="1:8" ht="12.75">
      <c r="A10" s="494" t="s">
        <v>55</v>
      </c>
      <c r="B10" s="495" t="s">
        <v>105</v>
      </c>
      <c r="C10" s="502">
        <v>77832</v>
      </c>
      <c r="D10" s="503">
        <v>936676.04</v>
      </c>
      <c r="E10" s="502">
        <v>77832</v>
      </c>
      <c r="F10" s="503">
        <v>936676.04</v>
      </c>
      <c r="G10" s="504">
        <f t="shared" si="0"/>
        <v>0</v>
      </c>
      <c r="H10" s="505">
        <f t="shared" si="0"/>
        <v>0</v>
      </c>
    </row>
    <row r="11" spans="1:8" ht="12.75">
      <c r="A11" s="494" t="s">
        <v>57</v>
      </c>
      <c r="B11" s="495" t="s">
        <v>238</v>
      </c>
      <c r="C11" s="502">
        <v>70</v>
      </c>
      <c r="D11" s="503">
        <v>3150</v>
      </c>
      <c r="E11" s="502">
        <v>70</v>
      </c>
      <c r="F11" s="503">
        <v>3150</v>
      </c>
      <c r="G11" s="504">
        <f t="shared" si="0"/>
        <v>0</v>
      </c>
      <c r="H11" s="505">
        <f t="shared" si="0"/>
        <v>0</v>
      </c>
    </row>
    <row r="12" spans="1:8" ht="12.75">
      <c r="A12" s="494" t="s">
        <v>239</v>
      </c>
      <c r="B12" s="495" t="s">
        <v>107</v>
      </c>
      <c r="C12" s="502">
        <v>80581</v>
      </c>
      <c r="D12" s="503">
        <v>836032.71</v>
      </c>
      <c r="E12" s="502">
        <v>79783</v>
      </c>
      <c r="F12" s="503">
        <v>828052.71</v>
      </c>
      <c r="G12" s="504">
        <f t="shared" si="0"/>
        <v>-798</v>
      </c>
      <c r="H12" s="505">
        <f t="shared" si="0"/>
        <v>-7980</v>
      </c>
    </row>
    <row r="13" spans="1:8" ht="12.75">
      <c r="A13" s="494" t="s">
        <v>240</v>
      </c>
      <c r="B13" s="495" t="s">
        <v>118</v>
      </c>
      <c r="C13" s="502">
        <v>81216</v>
      </c>
      <c r="D13" s="503">
        <v>685946.99</v>
      </c>
      <c r="E13" s="502">
        <v>81216</v>
      </c>
      <c r="F13" s="503">
        <v>685946.99</v>
      </c>
      <c r="G13" s="504">
        <f t="shared" si="0"/>
        <v>0</v>
      </c>
      <c r="H13" s="505">
        <f t="shared" si="0"/>
        <v>0</v>
      </c>
    </row>
    <row r="14" spans="1:8" ht="12.75">
      <c r="A14" s="494" t="s">
        <v>33</v>
      </c>
      <c r="B14" s="495" t="s">
        <v>106</v>
      </c>
      <c r="C14" s="502">
        <v>112344</v>
      </c>
      <c r="D14" s="503">
        <v>302478.57</v>
      </c>
      <c r="E14" s="502">
        <v>112344</v>
      </c>
      <c r="F14" s="503">
        <v>302478.57</v>
      </c>
      <c r="G14" s="504">
        <f t="shared" si="0"/>
        <v>0</v>
      </c>
      <c r="H14" s="505">
        <f t="shared" si="0"/>
        <v>0</v>
      </c>
    </row>
    <row r="15" spans="1:8" ht="12.75">
      <c r="A15" s="494" t="s">
        <v>108</v>
      </c>
      <c r="B15" s="495" t="s">
        <v>109</v>
      </c>
      <c r="C15" s="502">
        <v>33031</v>
      </c>
      <c r="D15" s="506">
        <v>574313.75</v>
      </c>
      <c r="E15" s="502">
        <v>33029</v>
      </c>
      <c r="F15" s="506">
        <v>574313.75</v>
      </c>
      <c r="G15" s="504">
        <f t="shared" si="0"/>
        <v>-2</v>
      </c>
      <c r="H15" s="505">
        <f t="shared" si="0"/>
        <v>0</v>
      </c>
    </row>
    <row r="16" spans="1:8" ht="12.75">
      <c r="A16" s="494" t="s">
        <v>110</v>
      </c>
      <c r="B16" s="495" t="s">
        <v>111</v>
      </c>
      <c r="C16" s="502">
        <v>44020</v>
      </c>
      <c r="D16" s="503">
        <v>265541</v>
      </c>
      <c r="E16" s="502">
        <v>43871</v>
      </c>
      <c r="F16" s="503">
        <v>263306</v>
      </c>
      <c r="G16" s="504">
        <f t="shared" si="0"/>
        <v>-149</v>
      </c>
      <c r="H16" s="505">
        <f t="shared" si="0"/>
        <v>-2235</v>
      </c>
    </row>
    <row r="17" spans="1:8" ht="12.75">
      <c r="A17" s="494" t="s">
        <v>112</v>
      </c>
      <c r="B17" s="495" t="s">
        <v>113</v>
      </c>
      <c r="C17" s="502">
        <v>107373</v>
      </c>
      <c r="D17" s="503">
        <v>2002146.36</v>
      </c>
      <c r="E17" s="502">
        <v>107357</v>
      </c>
      <c r="F17" s="503">
        <v>2002146.36</v>
      </c>
      <c r="G17" s="504">
        <f t="shared" si="0"/>
        <v>-16</v>
      </c>
      <c r="H17" s="505">
        <f t="shared" si="0"/>
        <v>0</v>
      </c>
    </row>
    <row r="18" spans="1:8" ht="12.75">
      <c r="A18" s="494" t="s">
        <v>114</v>
      </c>
      <c r="B18" s="495" t="s">
        <v>115</v>
      </c>
      <c r="C18" s="502">
        <v>75139</v>
      </c>
      <c r="D18" s="503">
        <v>731795.16</v>
      </c>
      <c r="E18" s="502">
        <v>72681</v>
      </c>
      <c r="F18" s="503">
        <v>729349.21</v>
      </c>
      <c r="G18" s="504">
        <f t="shared" si="0"/>
        <v>-2458</v>
      </c>
      <c r="H18" s="505">
        <f t="shared" si="0"/>
        <v>-2445.95000000007</v>
      </c>
    </row>
    <row r="19" spans="1:8" ht="12.75">
      <c r="A19" s="494" t="s">
        <v>116</v>
      </c>
      <c r="B19" s="495" t="s">
        <v>117</v>
      </c>
      <c r="C19" s="502">
        <v>111697</v>
      </c>
      <c r="D19" s="503">
        <v>1005247</v>
      </c>
      <c r="E19" s="502">
        <v>111697</v>
      </c>
      <c r="F19" s="503">
        <v>1005247</v>
      </c>
      <c r="G19" s="504">
        <f t="shared" si="0"/>
        <v>0</v>
      </c>
      <c r="H19" s="505">
        <f t="shared" si="0"/>
        <v>0</v>
      </c>
    </row>
    <row r="20" spans="1:8" ht="12.75">
      <c r="A20" s="494" t="s">
        <v>241</v>
      </c>
      <c r="B20" s="495" t="s">
        <v>242</v>
      </c>
      <c r="C20" s="502">
        <v>240436</v>
      </c>
      <c r="D20" s="503">
        <v>2406458.33</v>
      </c>
      <c r="E20" s="502">
        <v>240537</v>
      </c>
      <c r="F20" s="503">
        <v>2410733.32</v>
      </c>
      <c r="G20" s="504">
        <f t="shared" si="0"/>
        <v>101</v>
      </c>
      <c r="H20" s="505">
        <f t="shared" si="0"/>
        <v>4274.989999999758</v>
      </c>
    </row>
    <row r="21" spans="1:8" ht="12.75">
      <c r="A21" s="494" t="s">
        <v>243</v>
      </c>
      <c r="B21" s="495" t="s">
        <v>244</v>
      </c>
      <c r="C21" s="502">
        <v>8198</v>
      </c>
      <c r="D21" s="503">
        <v>8198</v>
      </c>
      <c r="E21" s="502">
        <v>8198</v>
      </c>
      <c r="F21" s="503">
        <v>8198</v>
      </c>
      <c r="G21" s="504">
        <f t="shared" si="0"/>
        <v>0</v>
      </c>
      <c r="H21" s="505">
        <f t="shared" si="0"/>
        <v>0</v>
      </c>
    </row>
    <row r="22" spans="1:8" ht="12.75" customHeight="1">
      <c r="A22" s="494" t="s">
        <v>245</v>
      </c>
      <c r="B22" s="495" t="s">
        <v>246</v>
      </c>
      <c r="C22" s="502">
        <v>2119</v>
      </c>
      <c r="D22" s="503">
        <v>20548.19</v>
      </c>
      <c r="E22" s="502">
        <v>2119</v>
      </c>
      <c r="F22" s="503">
        <v>20548.19</v>
      </c>
      <c r="G22" s="504">
        <f t="shared" si="0"/>
        <v>0</v>
      </c>
      <c r="H22" s="505">
        <f t="shared" si="0"/>
        <v>0</v>
      </c>
    </row>
    <row r="23" spans="1:8" ht="12.75">
      <c r="A23" s="496" t="s">
        <v>247</v>
      </c>
      <c r="B23" s="497" t="s">
        <v>248</v>
      </c>
      <c r="C23" s="507">
        <v>148</v>
      </c>
      <c r="D23" s="508">
        <v>622</v>
      </c>
      <c r="E23" s="507">
        <v>148</v>
      </c>
      <c r="F23" s="508">
        <v>622</v>
      </c>
      <c r="G23" s="509">
        <f t="shared" si="0"/>
        <v>0</v>
      </c>
      <c r="H23" s="510">
        <f t="shared" si="0"/>
        <v>0</v>
      </c>
    </row>
    <row r="24" spans="1:8" ht="12.75">
      <c r="A24" s="496" t="s">
        <v>249</v>
      </c>
      <c r="B24" s="497" t="s">
        <v>250</v>
      </c>
      <c r="C24" s="507">
        <v>58658</v>
      </c>
      <c r="D24" s="508">
        <v>226464</v>
      </c>
      <c r="E24" s="507">
        <v>58658</v>
      </c>
      <c r="F24" s="508">
        <v>226464</v>
      </c>
      <c r="G24" s="509">
        <f t="shared" si="0"/>
        <v>0</v>
      </c>
      <c r="H24" s="510">
        <f t="shared" si="0"/>
        <v>0</v>
      </c>
    </row>
    <row r="25" spans="1:8" ht="13.5" thickBot="1">
      <c r="A25" s="496" t="s">
        <v>119</v>
      </c>
      <c r="B25" s="497" t="s">
        <v>120</v>
      </c>
      <c r="C25" s="507">
        <v>450</v>
      </c>
      <c r="D25" s="508">
        <v>1800</v>
      </c>
      <c r="E25" s="507">
        <v>450</v>
      </c>
      <c r="F25" s="508">
        <v>1800</v>
      </c>
      <c r="G25" s="509">
        <f t="shared" si="0"/>
        <v>0</v>
      </c>
      <c r="H25" s="510">
        <f t="shared" si="0"/>
        <v>0</v>
      </c>
    </row>
    <row r="26" spans="1:8" ht="13.5" thickBot="1">
      <c r="A26" s="511"/>
      <c r="B26" s="512" t="s">
        <v>252</v>
      </c>
      <c r="C26" s="513">
        <f aca="true" t="shared" si="1" ref="C26:H26">SUM(C7:C25)</f>
        <v>1377499</v>
      </c>
      <c r="D26" s="514">
        <f t="shared" si="1"/>
        <v>13611389.86</v>
      </c>
      <c r="E26" s="513">
        <f t="shared" si="1"/>
        <v>1373074</v>
      </c>
      <c r="F26" s="514">
        <f t="shared" si="1"/>
        <v>13654312.479999999</v>
      </c>
      <c r="G26" s="515">
        <f t="shared" si="1"/>
        <v>-4425</v>
      </c>
      <c r="H26" s="516">
        <f t="shared" si="1"/>
        <v>42922.61999999976</v>
      </c>
    </row>
    <row r="27" spans="1:8" ht="21.75" thickBot="1">
      <c r="A27" s="517"/>
      <c r="B27" s="518" t="s">
        <v>122</v>
      </c>
      <c r="C27" s="519">
        <v>27506</v>
      </c>
      <c r="D27" s="520">
        <v>119245.13</v>
      </c>
      <c r="E27" s="519">
        <v>27506</v>
      </c>
      <c r="F27" s="520">
        <v>119245.13</v>
      </c>
      <c r="G27" s="519">
        <f>E27-C27</f>
        <v>0</v>
      </c>
      <c r="H27" s="521" t="s">
        <v>123</v>
      </c>
    </row>
    <row r="28" spans="1:8" ht="13.5" thickBot="1">
      <c r="A28" s="522"/>
      <c r="B28" s="518" t="s">
        <v>253</v>
      </c>
      <c r="C28" s="519">
        <v>29564</v>
      </c>
      <c r="D28" s="520">
        <v>682806.94</v>
      </c>
      <c r="E28" s="519">
        <v>29564</v>
      </c>
      <c r="F28" s="520">
        <v>682806.94</v>
      </c>
      <c r="G28" s="519">
        <f>E28-C28</f>
        <v>0</v>
      </c>
      <c r="H28" s="516">
        <f>F28-D28</f>
        <v>0</v>
      </c>
    </row>
    <row r="29" spans="1:8" ht="12.75">
      <c r="A29" s="522"/>
      <c r="B29" s="523"/>
      <c r="C29" s="524"/>
      <c r="D29" s="525"/>
      <c r="E29" s="524"/>
      <c r="F29" s="525"/>
      <c r="G29" s="524"/>
      <c r="H29" s="526"/>
    </row>
    <row r="31" ht="13.5" customHeight="1"/>
    <row r="32" ht="13.5" customHeight="1"/>
    <row r="33" ht="13.5" customHeight="1"/>
    <row r="34" ht="13.5" customHeight="1">
      <c r="H34" s="184" t="s">
        <v>234</v>
      </c>
    </row>
    <row r="35" spans="1:8" ht="42.75" customHeight="1">
      <c r="A35" s="687" t="s">
        <v>311</v>
      </c>
      <c r="B35" s="688"/>
      <c r="C35" s="688"/>
      <c r="D35" s="688"/>
      <c r="E35" s="688"/>
      <c r="F35" s="688"/>
      <c r="G35" s="688"/>
      <c r="H35" s="688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689" t="s">
        <v>0</v>
      </c>
      <c r="B37" s="619" t="s">
        <v>126</v>
      </c>
      <c r="C37" s="620" t="s">
        <v>273</v>
      </c>
      <c r="D37" s="620"/>
      <c r="E37" s="620" t="s">
        <v>308</v>
      </c>
      <c r="F37" s="620"/>
      <c r="G37" s="619" t="s">
        <v>310</v>
      </c>
      <c r="H37" s="614"/>
    </row>
    <row r="38" spans="1:8" ht="51">
      <c r="A38" s="690"/>
      <c r="B38" s="614"/>
      <c r="C38" s="535" t="s">
        <v>189</v>
      </c>
      <c r="D38" s="535" t="s">
        <v>98</v>
      </c>
      <c r="E38" s="292" t="s">
        <v>189</v>
      </c>
      <c r="F38" s="292" t="s">
        <v>98</v>
      </c>
      <c r="G38" s="292" t="s">
        <v>190</v>
      </c>
      <c r="H38" s="292" t="s">
        <v>191</v>
      </c>
    </row>
    <row r="39" spans="1:8" ht="12.75">
      <c r="A39" s="293" t="s">
        <v>112</v>
      </c>
      <c r="B39" s="135" t="s">
        <v>127</v>
      </c>
      <c r="C39" s="46">
        <v>94</v>
      </c>
      <c r="D39" s="294">
        <v>2063.21</v>
      </c>
      <c r="E39" s="46">
        <v>94</v>
      </c>
      <c r="F39" s="294">
        <v>2063.21</v>
      </c>
      <c r="G39" s="47">
        <f>E39-C39</f>
        <v>0</v>
      </c>
      <c r="H39" s="310">
        <f>F39-D39</f>
        <v>0</v>
      </c>
    </row>
    <row r="40" spans="1:8" ht="12.75">
      <c r="A40" s="293" t="s">
        <v>112</v>
      </c>
      <c r="B40" s="135" t="s">
        <v>128</v>
      </c>
      <c r="C40" s="46">
        <v>14965</v>
      </c>
      <c r="D40" s="294">
        <v>363408.55</v>
      </c>
      <c r="E40" s="46">
        <v>14965</v>
      </c>
      <c r="F40" s="294">
        <v>363408.55</v>
      </c>
      <c r="G40" s="47">
        <f aca="true" t="shared" si="2" ref="G40:H45">E40-C40</f>
        <v>0</v>
      </c>
      <c r="H40" s="310">
        <f t="shared" si="2"/>
        <v>0</v>
      </c>
    </row>
    <row r="41" spans="1:8" ht="12.75">
      <c r="A41" s="293" t="s">
        <v>112</v>
      </c>
      <c r="B41" s="135" t="s">
        <v>129</v>
      </c>
      <c r="C41" s="46">
        <v>9955</v>
      </c>
      <c r="D41" s="294">
        <v>218700.41</v>
      </c>
      <c r="E41" s="46">
        <v>9955</v>
      </c>
      <c r="F41" s="294">
        <v>218700.41</v>
      </c>
      <c r="G41" s="47">
        <f t="shared" si="2"/>
        <v>0</v>
      </c>
      <c r="H41" s="310">
        <f t="shared" si="2"/>
        <v>0</v>
      </c>
    </row>
    <row r="42" spans="1:8" ht="12.75">
      <c r="A42" s="293" t="s">
        <v>112</v>
      </c>
      <c r="B42" s="135" t="s">
        <v>82</v>
      </c>
      <c r="C42" s="46">
        <v>4410</v>
      </c>
      <c r="D42" s="294">
        <v>97020</v>
      </c>
      <c r="E42" s="46">
        <v>4410</v>
      </c>
      <c r="F42" s="294">
        <v>97020</v>
      </c>
      <c r="G42" s="47">
        <f t="shared" si="2"/>
        <v>0</v>
      </c>
      <c r="H42" s="310">
        <f t="shared" si="2"/>
        <v>0</v>
      </c>
    </row>
    <row r="43" spans="1:8" ht="12.75" hidden="1">
      <c r="A43" s="293" t="s">
        <v>112</v>
      </c>
      <c r="B43" s="135" t="s">
        <v>29</v>
      </c>
      <c r="C43" s="46">
        <v>0</v>
      </c>
      <c r="D43" s="294">
        <v>0</v>
      </c>
      <c r="E43" s="46">
        <v>0</v>
      </c>
      <c r="F43" s="294">
        <v>0</v>
      </c>
      <c r="G43" s="47">
        <f t="shared" si="2"/>
        <v>0</v>
      </c>
      <c r="H43" s="310">
        <f t="shared" si="2"/>
        <v>0</v>
      </c>
    </row>
    <row r="44" spans="1:8" ht="12.75">
      <c r="A44" s="293" t="s">
        <v>112</v>
      </c>
      <c r="B44" s="135" t="s">
        <v>130</v>
      </c>
      <c r="C44" s="46">
        <v>0</v>
      </c>
      <c r="D44" s="294">
        <v>0</v>
      </c>
      <c r="E44" s="46">
        <v>0</v>
      </c>
      <c r="F44" s="294">
        <v>0</v>
      </c>
      <c r="G44" s="47">
        <f t="shared" si="2"/>
        <v>0</v>
      </c>
      <c r="H44" s="310">
        <f t="shared" si="2"/>
        <v>0</v>
      </c>
    </row>
    <row r="45" spans="1:8" ht="12.75">
      <c r="A45" s="293" t="s">
        <v>112</v>
      </c>
      <c r="B45" s="135" t="s">
        <v>131</v>
      </c>
      <c r="C45" s="46">
        <v>140</v>
      </c>
      <c r="D45" s="294">
        <v>1614.77</v>
      </c>
      <c r="E45" s="46">
        <v>140</v>
      </c>
      <c r="F45" s="294">
        <v>1614.77</v>
      </c>
      <c r="G45" s="47">
        <f t="shared" si="2"/>
        <v>0</v>
      </c>
      <c r="H45" s="310">
        <f t="shared" si="2"/>
        <v>0</v>
      </c>
    </row>
    <row r="46" spans="1:8" ht="12.75">
      <c r="A46" s="369"/>
      <c r="B46" s="291" t="s">
        <v>192</v>
      </c>
      <c r="C46" s="295">
        <f aca="true" t="shared" si="3" ref="C46:H46">SUM(C39:C45)</f>
        <v>29564</v>
      </c>
      <c r="D46" s="296">
        <f t="shared" si="3"/>
        <v>682806.9400000001</v>
      </c>
      <c r="E46" s="295">
        <f t="shared" si="3"/>
        <v>29564</v>
      </c>
      <c r="F46" s="296">
        <f t="shared" si="3"/>
        <v>682806.9400000001</v>
      </c>
      <c r="G46" s="296">
        <f t="shared" si="3"/>
        <v>0</v>
      </c>
      <c r="H46" s="296">
        <f t="shared" si="3"/>
        <v>0</v>
      </c>
    </row>
    <row r="48" spans="1:8" ht="15">
      <c r="A48" s="573" t="s">
        <v>312</v>
      </c>
      <c r="B48" s="573"/>
      <c r="C48" s="573"/>
      <c r="D48" s="573"/>
      <c r="E48" s="573"/>
      <c r="F48" s="573"/>
      <c r="G48" s="573"/>
      <c r="H48" s="573"/>
    </row>
    <row r="50" spans="1:8" ht="12.75">
      <c r="A50" s="689"/>
      <c r="B50" s="619" t="s">
        <v>193</v>
      </c>
      <c r="C50" s="620" t="s">
        <v>273</v>
      </c>
      <c r="D50" s="620"/>
      <c r="E50" s="620" t="s">
        <v>308</v>
      </c>
      <c r="F50" s="620"/>
      <c r="G50" s="619" t="s">
        <v>310</v>
      </c>
      <c r="H50" s="614"/>
    </row>
    <row r="51" spans="1:8" ht="51">
      <c r="A51" s="690"/>
      <c r="B51" s="614"/>
      <c r="C51" s="535" t="s">
        <v>189</v>
      </c>
      <c r="D51" s="535" t="s">
        <v>98</v>
      </c>
      <c r="E51" s="292" t="s">
        <v>189</v>
      </c>
      <c r="F51" s="292" t="s">
        <v>98</v>
      </c>
      <c r="G51" s="292" t="s">
        <v>190</v>
      </c>
      <c r="H51" s="292" t="s">
        <v>191</v>
      </c>
    </row>
    <row r="52" spans="1:8" ht="12.75">
      <c r="A52" s="370"/>
      <c r="B52" s="386" t="s">
        <v>208</v>
      </c>
      <c r="C52" s="371">
        <v>1377499</v>
      </c>
      <c r="D52" s="372">
        <v>13611389.86</v>
      </c>
      <c r="E52" s="371">
        <v>1373074</v>
      </c>
      <c r="F52" s="372">
        <v>13654312.48</v>
      </c>
      <c r="G52" s="371">
        <f>E52-C52</f>
        <v>-4425</v>
      </c>
      <c r="H52" s="372">
        <f>F52-D52</f>
        <v>42922.62000000104</v>
      </c>
    </row>
    <row r="53" spans="1:8" ht="12.75">
      <c r="A53" s="293"/>
      <c r="B53" s="135" t="s">
        <v>127</v>
      </c>
      <c r="C53" s="46">
        <v>94</v>
      </c>
      <c r="D53" s="294">
        <v>2063.21</v>
      </c>
      <c r="E53" s="46">
        <v>94</v>
      </c>
      <c r="F53" s="294">
        <v>2063.21</v>
      </c>
      <c r="G53" s="47">
        <f>E53-C53</f>
        <v>0</v>
      </c>
      <c r="H53" s="310">
        <f>F53-D53</f>
        <v>0</v>
      </c>
    </row>
    <row r="54" spans="1:8" ht="12.75">
      <c r="A54" s="293"/>
      <c r="B54" s="135" t="s">
        <v>128</v>
      </c>
      <c r="C54" s="460">
        <v>14965</v>
      </c>
      <c r="D54" s="294">
        <v>363408.55</v>
      </c>
      <c r="E54" s="460">
        <v>14965</v>
      </c>
      <c r="F54" s="294">
        <v>363408.55</v>
      </c>
      <c r="G54" s="47">
        <f aca="true" t="shared" si="4" ref="G54:H59">E54-C54</f>
        <v>0</v>
      </c>
      <c r="H54" s="310">
        <f t="shared" si="4"/>
        <v>0</v>
      </c>
    </row>
    <row r="55" spans="1:8" ht="12.75">
      <c r="A55" s="293"/>
      <c r="B55" s="135" t="s">
        <v>129</v>
      </c>
      <c r="C55" s="46">
        <v>9955</v>
      </c>
      <c r="D55" s="294">
        <v>218700.41</v>
      </c>
      <c r="E55" s="46">
        <v>9955</v>
      </c>
      <c r="F55" s="294">
        <v>218700.41</v>
      </c>
      <c r="G55" s="47">
        <f t="shared" si="4"/>
        <v>0</v>
      </c>
      <c r="H55" s="310">
        <f t="shared" si="4"/>
        <v>0</v>
      </c>
    </row>
    <row r="56" spans="1:8" ht="12.75">
      <c r="A56" s="293"/>
      <c r="B56" s="135" t="s">
        <v>82</v>
      </c>
      <c r="C56" s="46">
        <v>4410</v>
      </c>
      <c r="D56" s="294">
        <v>97020</v>
      </c>
      <c r="E56" s="46">
        <v>4410</v>
      </c>
      <c r="F56" s="294">
        <v>97020</v>
      </c>
      <c r="G56" s="47">
        <f t="shared" si="4"/>
        <v>0</v>
      </c>
      <c r="H56" s="310">
        <f t="shared" si="4"/>
        <v>0</v>
      </c>
    </row>
    <row r="57" spans="1:8" ht="12.75" hidden="1">
      <c r="A57" s="293"/>
      <c r="B57" s="135" t="s">
        <v>29</v>
      </c>
      <c r="C57" s="46">
        <v>0</v>
      </c>
      <c r="D57" s="294">
        <v>0</v>
      </c>
      <c r="E57" s="46">
        <v>0</v>
      </c>
      <c r="F57" s="294">
        <v>0</v>
      </c>
      <c r="G57" s="47">
        <f t="shared" si="4"/>
        <v>0</v>
      </c>
      <c r="H57" s="310">
        <f t="shared" si="4"/>
        <v>0</v>
      </c>
    </row>
    <row r="58" spans="1:8" ht="12.75">
      <c r="A58" s="293"/>
      <c r="B58" s="373" t="s">
        <v>130</v>
      </c>
      <c r="C58" s="46">
        <v>0</v>
      </c>
      <c r="D58" s="294">
        <v>0</v>
      </c>
      <c r="E58" s="46">
        <v>0</v>
      </c>
      <c r="F58" s="294">
        <v>0</v>
      </c>
      <c r="G58" s="47">
        <f t="shared" si="4"/>
        <v>0</v>
      </c>
      <c r="H58" s="310">
        <f t="shared" si="4"/>
        <v>0</v>
      </c>
    </row>
    <row r="59" spans="1:8" ht="12.75">
      <c r="A59" s="293"/>
      <c r="B59" s="135" t="s">
        <v>131</v>
      </c>
      <c r="C59" s="46">
        <v>140</v>
      </c>
      <c r="D59" s="294">
        <v>1614.77</v>
      </c>
      <c r="E59" s="46">
        <v>140</v>
      </c>
      <c r="F59" s="294">
        <v>1614.77</v>
      </c>
      <c r="G59" s="47">
        <f t="shared" si="4"/>
        <v>0</v>
      </c>
      <c r="H59" s="310">
        <f t="shared" si="4"/>
        <v>0</v>
      </c>
    </row>
    <row r="60" spans="1:8" ht="12.75">
      <c r="A60" s="369"/>
      <c r="B60" s="291" t="s">
        <v>194</v>
      </c>
      <c r="C60" s="295">
        <f>SUM(C52:C59)</f>
        <v>1407063</v>
      </c>
      <c r="D60" s="296">
        <f>SUM(D52:D59)</f>
        <v>14294196.8</v>
      </c>
      <c r="E60" s="295">
        <f>SUM(E52:E59)</f>
        <v>1402638</v>
      </c>
      <c r="F60" s="296">
        <f>SUM(F52:F59)</f>
        <v>14337119.420000002</v>
      </c>
      <c r="G60" s="296">
        <f>E60-C60</f>
        <v>-4425</v>
      </c>
      <c r="H60" s="296">
        <f>F60-D60</f>
        <v>42922.62000000104</v>
      </c>
    </row>
  </sheetData>
  <sheetProtection/>
  <mergeCells count="17">
    <mergeCell ref="A50:A51"/>
    <mergeCell ref="B50:B51"/>
    <mergeCell ref="C50:D50"/>
    <mergeCell ref="E50:F50"/>
    <mergeCell ref="G50:H50"/>
    <mergeCell ref="A37:A38"/>
    <mergeCell ref="B37:B38"/>
    <mergeCell ref="C37:D37"/>
    <mergeCell ref="E37:F37"/>
    <mergeCell ref="G37:H37"/>
    <mergeCell ref="A48:H48"/>
    <mergeCell ref="A3:H3"/>
    <mergeCell ref="B5:B6"/>
    <mergeCell ref="C5:D5"/>
    <mergeCell ref="E5:F5"/>
    <mergeCell ref="G5:H5"/>
    <mergeCell ref="A35:H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97" t="s">
        <v>165</v>
      </c>
      <c r="B1" s="697"/>
      <c r="C1" s="697"/>
      <c r="D1" s="697"/>
      <c r="E1" s="380"/>
      <c r="F1" s="380"/>
      <c r="G1" s="380"/>
    </row>
    <row r="2" spans="1:7" ht="54.75" customHeight="1">
      <c r="A2" s="610" t="s">
        <v>282</v>
      </c>
      <c r="B2" s="657"/>
      <c r="C2" s="657"/>
      <c r="D2" s="657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74" t="s">
        <v>164</v>
      </c>
      <c r="B4" s="374" t="s">
        <v>195</v>
      </c>
      <c r="C4" s="375" t="s">
        <v>196</v>
      </c>
      <c r="D4" s="375" t="s">
        <v>283</v>
      </c>
      <c r="E4" s="93"/>
      <c r="F4" s="93"/>
      <c r="G4" s="93"/>
    </row>
    <row r="5" spans="1:7" ht="12.75">
      <c r="A5" s="691">
        <v>1</v>
      </c>
      <c r="B5" s="692" t="s">
        <v>197</v>
      </c>
      <c r="C5" s="695">
        <v>32705.85</v>
      </c>
      <c r="D5" s="694">
        <v>61368.45</v>
      </c>
      <c r="E5" s="57"/>
      <c r="F5" s="57"/>
      <c r="G5" s="57"/>
    </row>
    <row r="6" spans="1:7" ht="21.75" customHeight="1">
      <c r="A6" s="691"/>
      <c r="B6" s="693"/>
      <c r="C6" s="696"/>
      <c r="D6" s="694"/>
      <c r="E6" s="57"/>
      <c r="F6" s="57"/>
      <c r="G6" s="57"/>
    </row>
    <row r="7" spans="1:7" ht="41.25" customHeight="1">
      <c r="A7" s="376" t="s">
        <v>138</v>
      </c>
      <c r="B7" s="377" t="s">
        <v>198</v>
      </c>
      <c r="C7" s="378"/>
      <c r="D7" s="458">
        <v>415526.74</v>
      </c>
      <c r="E7" s="57"/>
      <c r="F7" s="57"/>
      <c r="G7" s="57"/>
    </row>
    <row r="8" spans="1:7" ht="12.75">
      <c r="A8" s="691" t="s">
        <v>27</v>
      </c>
      <c r="B8" s="701" t="s">
        <v>215</v>
      </c>
      <c r="C8" s="695">
        <v>18604.13</v>
      </c>
      <c r="D8" s="694">
        <v>45983.46</v>
      </c>
      <c r="E8" s="57"/>
      <c r="F8" s="57"/>
      <c r="G8" s="57"/>
    </row>
    <row r="9" spans="1:7" ht="12.75">
      <c r="A9" s="691"/>
      <c r="B9" s="702"/>
      <c r="C9" s="700"/>
      <c r="D9" s="704"/>
      <c r="E9" s="57"/>
      <c r="F9" s="57"/>
      <c r="G9" s="57"/>
    </row>
    <row r="10" spans="1:7" ht="9.75" customHeight="1">
      <c r="A10" s="691"/>
      <c r="B10" s="703"/>
      <c r="C10" s="696"/>
      <c r="D10" s="704"/>
      <c r="E10" s="97"/>
      <c r="F10" s="97"/>
      <c r="G10" s="97"/>
    </row>
    <row r="11" spans="1:7" ht="12.75">
      <c r="A11" s="691" t="s">
        <v>145</v>
      </c>
      <c r="B11" s="705" t="s">
        <v>199</v>
      </c>
      <c r="C11" s="695">
        <v>12687.5</v>
      </c>
      <c r="D11" s="695">
        <v>27501.04</v>
      </c>
      <c r="E11" s="96"/>
      <c r="F11" s="96"/>
      <c r="G11" s="96"/>
    </row>
    <row r="12" spans="1:7" ht="12.75">
      <c r="A12" s="691"/>
      <c r="B12" s="706"/>
      <c r="C12" s="700"/>
      <c r="D12" s="700"/>
      <c r="E12" s="96"/>
      <c r="F12" s="96"/>
      <c r="G12" s="96"/>
    </row>
    <row r="13" spans="1:7" ht="12.75">
      <c r="A13" s="691"/>
      <c r="B13" s="706"/>
      <c r="C13" s="700"/>
      <c r="D13" s="700"/>
      <c r="E13" s="96"/>
      <c r="F13" s="96"/>
      <c r="G13" s="96"/>
    </row>
    <row r="14" spans="1:7" ht="12.75">
      <c r="A14" s="691"/>
      <c r="B14" s="706"/>
      <c r="C14" s="696"/>
      <c r="D14" s="696"/>
      <c r="E14" s="96"/>
      <c r="F14" s="96"/>
      <c r="G14" s="96"/>
    </row>
    <row r="15" spans="1:7" ht="49.5" customHeight="1">
      <c r="A15" s="376" t="s">
        <v>147</v>
      </c>
      <c r="B15" s="379" t="s">
        <v>200</v>
      </c>
      <c r="C15" s="378">
        <v>44978.3</v>
      </c>
      <c r="D15" s="378">
        <v>877043.64</v>
      </c>
      <c r="E15" s="96"/>
      <c r="F15" s="96"/>
      <c r="G15" s="96"/>
    </row>
    <row r="16" spans="1:7" ht="41.25" customHeight="1">
      <c r="A16" s="376" t="s">
        <v>149</v>
      </c>
      <c r="B16" s="379" t="s">
        <v>209</v>
      </c>
      <c r="C16" s="378">
        <v>23583.89</v>
      </c>
      <c r="D16" s="378">
        <v>1575.23</v>
      </c>
      <c r="E16" s="96"/>
      <c r="F16" s="96"/>
      <c r="G16" s="96"/>
    </row>
    <row r="17" spans="1:7" ht="51" customHeight="1">
      <c r="A17" s="376" t="s">
        <v>201</v>
      </c>
      <c r="B17" s="411" t="s">
        <v>236</v>
      </c>
      <c r="C17" s="410"/>
      <c r="D17" s="458">
        <v>257086.03</v>
      </c>
      <c r="E17" s="96"/>
      <c r="F17" s="96"/>
      <c r="G17" s="96"/>
    </row>
    <row r="18" spans="1:7" ht="31.5" customHeight="1">
      <c r="A18" s="698" t="s">
        <v>30</v>
      </c>
      <c r="B18" s="699"/>
      <c r="C18" s="296" t="e">
        <f>SUM(C5+C8+C11+C15+C16+#REF!)</f>
        <v>#REF!</v>
      </c>
      <c r="D18" s="296">
        <f>SUM(D5:D17)</f>
        <v>1686084.59</v>
      </c>
      <c r="E18" s="96"/>
      <c r="F18" s="96"/>
      <c r="G18" s="96"/>
    </row>
    <row r="19" ht="12.75">
      <c r="D19" s="552"/>
    </row>
  </sheetData>
  <sheetProtection/>
  <mergeCells count="15">
    <mergeCell ref="A18:B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2">
      <selection activeCell="I82" sqref="I82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71"/>
      <c r="B1" s="571"/>
      <c r="C1" s="571"/>
      <c r="D1" s="571"/>
      <c r="E1" s="571"/>
      <c r="F1" s="184" t="s">
        <v>76</v>
      </c>
    </row>
    <row r="2" spans="1:6" ht="30" customHeight="1">
      <c r="A2" s="582" t="s">
        <v>331</v>
      </c>
      <c r="B2" s="582"/>
      <c r="C2" s="582"/>
      <c r="D2" s="582"/>
      <c r="E2" s="582"/>
      <c r="F2" s="582"/>
    </row>
    <row r="4" spans="1:7" ht="42" customHeight="1">
      <c r="A4" s="182" t="s">
        <v>0</v>
      </c>
      <c r="B4" s="429" t="s">
        <v>1</v>
      </c>
      <c r="C4" s="450" t="s">
        <v>287</v>
      </c>
      <c r="D4" s="450" t="s">
        <v>321</v>
      </c>
      <c r="E4" s="429" t="s">
        <v>31</v>
      </c>
      <c r="F4" s="448" t="s">
        <v>294</v>
      </c>
      <c r="G4" s="3"/>
    </row>
    <row r="5" spans="1:7" ht="15.75" customHeight="1" hidden="1">
      <c r="A5" s="188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8">
        <v>487</v>
      </c>
      <c r="B6" s="51" t="s">
        <v>49</v>
      </c>
      <c r="C6" s="52">
        <v>104627.41</v>
      </c>
      <c r="D6" s="52">
        <v>104627.41</v>
      </c>
      <c r="E6" s="53">
        <v>103334.11</v>
      </c>
      <c r="F6" s="53">
        <f>D6-E6</f>
        <v>1293.300000000003</v>
      </c>
      <c r="G6" s="3"/>
    </row>
    <row r="7" spans="1:6" ht="15" customHeight="1">
      <c r="A7" s="188">
        <v>623</v>
      </c>
      <c r="B7" s="51" t="s">
        <v>220</v>
      </c>
      <c r="C7" s="52">
        <v>6993.01</v>
      </c>
      <c r="D7" s="52">
        <v>6993.01</v>
      </c>
      <c r="E7" s="53">
        <v>3729.62</v>
      </c>
      <c r="F7" s="53">
        <f>D7-E7</f>
        <v>3263.3900000000003</v>
      </c>
    </row>
    <row r="8" spans="1:6" ht="15" customHeight="1">
      <c r="A8" s="188">
        <v>809</v>
      </c>
      <c r="B8" s="202" t="s">
        <v>54</v>
      </c>
      <c r="C8" s="52">
        <v>0</v>
      </c>
      <c r="D8" s="52">
        <v>32999.36</v>
      </c>
      <c r="E8" s="53">
        <v>549.99</v>
      </c>
      <c r="F8" s="53">
        <f>D8-E8</f>
        <v>32449.37</v>
      </c>
    </row>
    <row r="9" spans="1:7" ht="15" customHeight="1">
      <c r="A9" s="182"/>
      <c r="B9" s="182" t="s">
        <v>9</v>
      </c>
      <c r="C9" s="183">
        <f>SUM(C5:C7)</f>
        <v>111620.42</v>
      </c>
      <c r="D9" s="183">
        <f>SUM(D6:D8)</f>
        <v>144619.78</v>
      </c>
      <c r="E9" s="183">
        <f>SUM(E6:E8)</f>
        <v>107613.72</v>
      </c>
      <c r="F9" s="183">
        <f>SUM(F5:F8)</f>
        <v>37006.060000000005</v>
      </c>
      <c r="G9" s="26"/>
    </row>
    <row r="10" spans="1:6" ht="15.75" customHeight="1">
      <c r="A10" s="189" t="s">
        <v>33</v>
      </c>
      <c r="B10" s="51" t="s">
        <v>10</v>
      </c>
      <c r="C10" s="52">
        <v>0</v>
      </c>
      <c r="D10" s="52">
        <v>0</v>
      </c>
      <c r="E10" s="53">
        <v>0</v>
      </c>
      <c r="F10" s="53">
        <v>0</v>
      </c>
    </row>
    <row r="11" spans="1:7" ht="30" customHeight="1">
      <c r="A11" s="182"/>
      <c r="B11" s="429" t="s">
        <v>32</v>
      </c>
      <c r="C11" s="183">
        <f>C9+C10</f>
        <v>111620.42</v>
      </c>
      <c r="D11" s="183">
        <f>D9+D10</f>
        <v>144619.78</v>
      </c>
      <c r="E11" s="183">
        <f>E9+E10</f>
        <v>107613.72</v>
      </c>
      <c r="F11" s="183">
        <f>SUM(F9:F10)</f>
        <v>37006.060000000005</v>
      </c>
      <c r="G11" s="26"/>
    </row>
    <row r="12" spans="1:6" ht="15" customHeight="1">
      <c r="A12" s="190" t="s">
        <v>40</v>
      </c>
      <c r="B12" s="161" t="s">
        <v>42</v>
      </c>
      <c r="C12" s="191">
        <v>0</v>
      </c>
      <c r="D12" s="191">
        <v>0</v>
      </c>
      <c r="E12" s="192">
        <v>0</v>
      </c>
      <c r="F12" s="192">
        <v>0</v>
      </c>
    </row>
    <row r="13" spans="1:6" ht="15" customHeight="1">
      <c r="A13" s="193"/>
      <c r="B13" s="269" t="s">
        <v>41</v>
      </c>
      <c r="C13" s="194">
        <f>C11+C12</f>
        <v>111620.42</v>
      </c>
      <c r="D13" s="194">
        <f>D11+D12</f>
        <v>144619.78</v>
      </c>
      <c r="E13" s="194">
        <f>E11+E12</f>
        <v>107613.72</v>
      </c>
      <c r="F13" s="194">
        <f>F11+F12</f>
        <v>37006.060000000005</v>
      </c>
    </row>
    <row r="14" spans="3:6" ht="15" customHeight="1">
      <c r="C14" s="26"/>
      <c r="D14" s="26"/>
      <c r="E14" s="26"/>
      <c r="F14" s="26"/>
    </row>
    <row r="15" spans="1:6" ht="30" customHeight="1">
      <c r="A15" s="572" t="s">
        <v>304</v>
      </c>
      <c r="B15" s="572"/>
      <c r="C15" s="572"/>
      <c r="D15" s="572"/>
      <c r="E15" s="572"/>
      <c r="F15" s="572"/>
    </row>
    <row r="16" ht="15" customHeight="1"/>
    <row r="17" spans="1:6" ht="42.75" customHeight="1">
      <c r="A17" s="195" t="s">
        <v>0</v>
      </c>
      <c r="B17" s="196" t="s">
        <v>1</v>
      </c>
      <c r="C17" s="196" t="s">
        <v>287</v>
      </c>
      <c r="D17" s="196" t="s">
        <v>288</v>
      </c>
      <c r="E17" s="196" t="s">
        <v>31</v>
      </c>
      <c r="F17" s="197" t="s">
        <v>294</v>
      </c>
    </row>
    <row r="18" spans="1:6" ht="15.75" customHeight="1">
      <c r="A18" s="198">
        <v>107</v>
      </c>
      <c r="B18" s="199" t="s">
        <v>51</v>
      </c>
      <c r="C18" s="200">
        <v>1467885.97</v>
      </c>
      <c r="D18" s="200">
        <v>1467885.97</v>
      </c>
      <c r="E18" s="201">
        <v>1077416.61</v>
      </c>
      <c r="F18" s="201">
        <f>D18-E18</f>
        <v>390469.35999999987</v>
      </c>
    </row>
    <row r="19" spans="1:6" ht="15" customHeight="1">
      <c r="A19" s="198">
        <v>310</v>
      </c>
      <c r="B19" s="199" t="s">
        <v>5</v>
      </c>
      <c r="C19" s="200">
        <v>0</v>
      </c>
      <c r="D19" s="200">
        <v>0</v>
      </c>
      <c r="E19" s="201">
        <v>0</v>
      </c>
      <c r="F19" s="201">
        <f aca="true" t="shared" si="0" ref="F19:F26">D19-E19</f>
        <v>0</v>
      </c>
    </row>
    <row r="20" spans="1:6" ht="15" customHeight="1">
      <c r="A20" s="198">
        <v>487</v>
      </c>
      <c r="B20" s="199" t="s">
        <v>6</v>
      </c>
      <c r="C20" s="200">
        <v>18515.76</v>
      </c>
      <c r="D20" s="200">
        <v>18515.76</v>
      </c>
      <c r="E20" s="201">
        <v>18515.76</v>
      </c>
      <c r="F20" s="201">
        <f t="shared" si="0"/>
        <v>0</v>
      </c>
    </row>
    <row r="21" spans="1:6" ht="15" customHeight="1">
      <c r="A21" s="198">
        <v>624</v>
      </c>
      <c r="B21" s="199" t="s">
        <v>211</v>
      </c>
      <c r="C21" s="200">
        <v>23078.73</v>
      </c>
      <c r="D21" s="200">
        <v>23078.73</v>
      </c>
      <c r="E21" s="201">
        <v>20385.92</v>
      </c>
      <c r="F21" s="201">
        <f t="shared" si="0"/>
        <v>2692.8100000000013</v>
      </c>
    </row>
    <row r="22" spans="1:6" ht="15" customHeight="1">
      <c r="A22" s="198">
        <v>629</v>
      </c>
      <c r="B22" s="199" t="s">
        <v>81</v>
      </c>
      <c r="C22" s="200">
        <v>5200</v>
      </c>
      <c r="D22" s="200">
        <v>5200</v>
      </c>
      <c r="E22" s="201">
        <v>5200</v>
      </c>
      <c r="F22" s="201">
        <f t="shared" si="0"/>
        <v>0</v>
      </c>
    </row>
    <row r="23" spans="1:6" ht="30.75" customHeight="1">
      <c r="A23" s="198">
        <v>805</v>
      </c>
      <c r="B23" s="202" t="s">
        <v>53</v>
      </c>
      <c r="C23" s="200">
        <v>38759.28</v>
      </c>
      <c r="D23" s="200">
        <v>38759.28</v>
      </c>
      <c r="E23" s="201">
        <v>16666.55</v>
      </c>
      <c r="F23" s="201">
        <f t="shared" si="0"/>
        <v>22092.73</v>
      </c>
    </row>
    <row r="24" spans="1:6" ht="15" customHeight="1" hidden="1">
      <c r="A24" s="198">
        <v>806</v>
      </c>
      <c r="B24" s="199" t="s">
        <v>8</v>
      </c>
      <c r="C24" s="200">
        <v>0</v>
      </c>
      <c r="D24" s="200">
        <v>0</v>
      </c>
      <c r="E24" s="201">
        <v>0</v>
      </c>
      <c r="F24" s="201">
        <f t="shared" si="0"/>
        <v>0</v>
      </c>
    </row>
    <row r="25" spans="1:6" ht="15" customHeight="1">
      <c r="A25" s="198">
        <v>806</v>
      </c>
      <c r="B25" s="199" t="s">
        <v>8</v>
      </c>
      <c r="C25" s="200">
        <v>5024.55</v>
      </c>
      <c r="D25" s="200">
        <v>5024.55</v>
      </c>
      <c r="E25" s="201">
        <v>1507.38</v>
      </c>
      <c r="F25" s="201">
        <f t="shared" si="0"/>
        <v>3517.17</v>
      </c>
    </row>
    <row r="26" spans="1:6" ht="15" customHeight="1">
      <c r="A26" s="198">
        <v>809</v>
      </c>
      <c r="B26" s="202" t="s">
        <v>54</v>
      </c>
      <c r="C26" s="200">
        <v>4990</v>
      </c>
      <c r="D26" s="200">
        <v>4990</v>
      </c>
      <c r="E26" s="201">
        <v>4990</v>
      </c>
      <c r="F26" s="201">
        <f t="shared" si="0"/>
        <v>0</v>
      </c>
    </row>
    <row r="27" spans="1:6" ht="12.75">
      <c r="A27" s="195"/>
      <c r="B27" s="195" t="s">
        <v>9</v>
      </c>
      <c r="C27" s="203">
        <f>SUM(C18:C26)</f>
        <v>1563454.29</v>
      </c>
      <c r="D27" s="203">
        <f>SUM(D18:D26)</f>
        <v>1563454.29</v>
      </c>
      <c r="E27" s="203">
        <f>SUM(E18:E26)</f>
        <v>1144682.22</v>
      </c>
      <c r="F27" s="203">
        <f>SUM(F18:F26)</f>
        <v>418772.06999999983</v>
      </c>
    </row>
    <row r="28" spans="1:6" ht="12.75" hidden="1">
      <c r="A28" s="204" t="s">
        <v>55</v>
      </c>
      <c r="B28" s="205" t="s">
        <v>56</v>
      </c>
      <c r="C28" s="200">
        <v>0</v>
      </c>
      <c r="D28" s="200">
        <v>0</v>
      </c>
      <c r="E28" s="200">
        <v>0</v>
      </c>
      <c r="F28" s="201">
        <f>D28-E28</f>
        <v>0</v>
      </c>
    </row>
    <row r="29" spans="1:6" ht="12.75" hidden="1">
      <c r="A29" s="204" t="s">
        <v>57</v>
      </c>
      <c r="B29" s="205" t="s">
        <v>58</v>
      </c>
      <c r="C29" s="200">
        <v>0</v>
      </c>
      <c r="D29" s="200">
        <v>0</v>
      </c>
      <c r="E29" s="200">
        <v>0</v>
      </c>
      <c r="F29" s="201">
        <f>D29-E29</f>
        <v>0</v>
      </c>
    </row>
    <row r="30" spans="1:6" ht="12.75">
      <c r="A30" s="204" t="s">
        <v>33</v>
      </c>
      <c r="B30" s="199" t="s">
        <v>10</v>
      </c>
      <c r="C30" s="200">
        <v>0</v>
      </c>
      <c r="D30" s="200">
        <v>0</v>
      </c>
      <c r="E30" s="201">
        <v>0</v>
      </c>
      <c r="F30" s="201">
        <f>D30-E30</f>
        <v>0</v>
      </c>
    </row>
    <row r="31" spans="1:6" ht="30" customHeight="1">
      <c r="A31" s="195"/>
      <c r="B31" s="196" t="s">
        <v>32</v>
      </c>
      <c r="C31" s="203">
        <f>C27+C28+C29+C30</f>
        <v>1563454.29</v>
      </c>
      <c r="D31" s="203">
        <f>D27+D28+D29+D30</f>
        <v>1563454.29</v>
      </c>
      <c r="E31" s="203">
        <f>E27+E28+E29+E30</f>
        <v>1144682.22</v>
      </c>
      <c r="F31" s="203">
        <f>SUM(F27:F30)</f>
        <v>418772.06999999983</v>
      </c>
    </row>
    <row r="32" spans="1:6" ht="12.75" hidden="1">
      <c r="A32" s="190" t="s">
        <v>40</v>
      </c>
      <c r="B32" s="206" t="s">
        <v>42</v>
      </c>
      <c r="C32" s="143">
        <v>0</v>
      </c>
      <c r="D32" s="143">
        <v>0</v>
      </c>
      <c r="E32" s="207">
        <v>0</v>
      </c>
      <c r="F32" s="207">
        <f>D32-E32</f>
        <v>0</v>
      </c>
    </row>
    <row r="33" spans="1:6" ht="15" customHeight="1" hidden="1">
      <c r="A33" s="208"/>
      <c r="B33" s="209" t="s">
        <v>41</v>
      </c>
      <c r="C33" s="210">
        <f>C31+C32</f>
        <v>1563454.29</v>
      </c>
      <c r="D33" s="210">
        <f>D31+D32</f>
        <v>1563454.29</v>
      </c>
      <c r="E33" s="210">
        <f>E31+E32</f>
        <v>1144682.22</v>
      </c>
      <c r="F33" s="210">
        <f>F31+F32</f>
        <v>418772.06999999983</v>
      </c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6" ht="15" customHeight="1">
      <c r="A36" s="7"/>
      <c r="B36" s="7"/>
      <c r="C36" s="7"/>
      <c r="D36" s="7"/>
      <c r="F36" s="184" t="s">
        <v>77</v>
      </c>
    </row>
    <row r="37" spans="1:6" ht="30" customHeight="1">
      <c r="A37" s="574" t="s">
        <v>318</v>
      </c>
      <c r="B37" s="583"/>
      <c r="C37" s="583"/>
      <c r="D37" s="583"/>
      <c r="E37" s="583"/>
      <c r="F37" s="583"/>
    </row>
    <row r="38" spans="1:13" ht="15" customHeight="1">
      <c r="A38" s="7"/>
      <c r="B38" s="7"/>
      <c r="C38" s="7"/>
      <c r="D38" s="7"/>
      <c r="M38" s="1" t="s">
        <v>225</v>
      </c>
    </row>
    <row r="39" spans="1:6" ht="40.5" customHeight="1">
      <c r="A39" s="182" t="s">
        <v>0</v>
      </c>
      <c r="B39" s="429" t="s">
        <v>1</v>
      </c>
      <c r="C39" s="433" t="s">
        <v>287</v>
      </c>
      <c r="D39" s="433" t="s">
        <v>288</v>
      </c>
      <c r="E39" s="429" t="s">
        <v>31</v>
      </c>
      <c r="F39" s="431" t="s">
        <v>294</v>
      </c>
    </row>
    <row r="40" spans="1:6" ht="12.75">
      <c r="A40" s="188">
        <v>487</v>
      </c>
      <c r="B40" s="51" t="s">
        <v>6</v>
      </c>
      <c r="C40" s="52">
        <v>20412.55</v>
      </c>
      <c r="D40" s="52">
        <v>19856.23</v>
      </c>
      <c r="E40" s="53">
        <v>19856.23</v>
      </c>
      <c r="F40" s="53">
        <f>D40-E40</f>
        <v>0</v>
      </c>
    </row>
    <row r="41" spans="1:6" ht="12.75">
      <c r="A41" s="182"/>
      <c r="B41" s="182" t="s">
        <v>9</v>
      </c>
      <c r="C41" s="183">
        <f>SUM(C40:C40)</f>
        <v>20412.55</v>
      </c>
      <c r="D41" s="183">
        <f>SUM(D40:D40)</f>
        <v>19856.23</v>
      </c>
      <c r="E41" s="183">
        <f>SUM(E40:E40)</f>
        <v>19856.23</v>
      </c>
      <c r="F41" s="183">
        <f>SUM(F40:F40)</f>
        <v>0</v>
      </c>
    </row>
    <row r="42" spans="1:6" ht="12.75">
      <c r="A42" s="189" t="s">
        <v>33</v>
      </c>
      <c r="B42" s="51" t="s">
        <v>10</v>
      </c>
      <c r="C42" s="52">
        <v>0</v>
      </c>
      <c r="D42" s="52">
        <v>0</v>
      </c>
      <c r="E42" s="53">
        <v>0</v>
      </c>
      <c r="F42" s="53">
        <f>D42-E42</f>
        <v>0</v>
      </c>
    </row>
    <row r="43" spans="1:6" ht="25.5">
      <c r="A43" s="182"/>
      <c r="B43" s="429" t="s">
        <v>32</v>
      </c>
      <c r="C43" s="183">
        <f>C41+C42</f>
        <v>20412.55</v>
      </c>
      <c r="D43" s="183">
        <f>D41+D42</f>
        <v>19856.23</v>
      </c>
      <c r="E43" s="183">
        <f>E41+E42</f>
        <v>19856.23</v>
      </c>
      <c r="F43" s="183">
        <f>SUM(F41:F42)</f>
        <v>0</v>
      </c>
    </row>
    <row r="44" spans="1:6" ht="12.75" hidden="1">
      <c r="A44" s="211" t="s">
        <v>40</v>
      </c>
      <c r="B44" s="212" t="s">
        <v>42</v>
      </c>
      <c r="C44" s="213">
        <v>0</v>
      </c>
      <c r="D44" s="213">
        <v>0</v>
      </c>
      <c r="E44" s="214">
        <v>0</v>
      </c>
      <c r="F44" s="214">
        <v>0</v>
      </c>
    </row>
    <row r="45" spans="1:6" ht="12.75" hidden="1">
      <c r="A45" s="211"/>
      <c r="B45" s="212"/>
      <c r="C45" s="213"/>
      <c r="D45" s="213"/>
      <c r="E45" s="214"/>
      <c r="F45" s="214">
        <f>D45-E45</f>
        <v>0</v>
      </c>
    </row>
    <row r="46" spans="1:6" ht="12.75" hidden="1">
      <c r="A46" s="215"/>
      <c r="B46" s="217" t="s">
        <v>41</v>
      </c>
      <c r="C46" s="216">
        <f>C43+C44+C44</f>
        <v>20412.55</v>
      </c>
      <c r="D46" s="216">
        <f>D43+D44+D45</f>
        <v>19856.23</v>
      </c>
      <c r="E46" s="216">
        <f>E43+E44+E45</f>
        <v>19856.23</v>
      </c>
      <c r="F46" s="216">
        <f>F43+F44+F45</f>
        <v>0</v>
      </c>
    </row>
    <row r="47" spans="1:4" ht="25.5" customHeight="1">
      <c r="A47" s="7"/>
      <c r="B47" s="7"/>
      <c r="C47" s="7"/>
      <c r="D47" s="7"/>
    </row>
    <row r="48" spans="1:6" ht="25.5" customHeight="1">
      <c r="A48" s="584" t="s">
        <v>323</v>
      </c>
      <c r="B48" s="584"/>
      <c r="C48" s="584"/>
      <c r="D48" s="584"/>
      <c r="E48" s="584"/>
      <c r="F48" s="584"/>
    </row>
    <row r="49" ht="25.5" customHeight="1"/>
    <row r="50" spans="1:6" ht="25.5" customHeight="1">
      <c r="A50" s="182" t="s">
        <v>0</v>
      </c>
      <c r="B50" s="564" t="s">
        <v>1</v>
      </c>
      <c r="C50" s="564" t="s">
        <v>287</v>
      </c>
      <c r="D50" s="564" t="s">
        <v>288</v>
      </c>
      <c r="E50" s="564" t="s">
        <v>31</v>
      </c>
      <c r="F50" s="563" t="s">
        <v>294</v>
      </c>
    </row>
    <row r="51" spans="1:6" ht="17.25" customHeight="1">
      <c r="A51" s="188">
        <v>106</v>
      </c>
      <c r="B51" s="51" t="s">
        <v>35</v>
      </c>
      <c r="C51" s="52">
        <v>685496.93</v>
      </c>
      <c r="D51" s="52">
        <v>685496.93</v>
      </c>
      <c r="E51" s="53">
        <v>466266.88</v>
      </c>
      <c r="F51" s="53">
        <f>D51-E51</f>
        <v>219230.05000000005</v>
      </c>
    </row>
    <row r="52" spans="1:6" ht="12.75" customHeight="1">
      <c r="A52" s="188">
        <v>310</v>
      </c>
      <c r="B52" s="51" t="s">
        <v>5</v>
      </c>
      <c r="C52" s="52">
        <v>21843.53</v>
      </c>
      <c r="D52" s="52">
        <v>21843.53</v>
      </c>
      <c r="E52" s="53">
        <v>18348.56</v>
      </c>
      <c r="F52" s="53">
        <f>D52-E52</f>
        <v>3494.9699999999975</v>
      </c>
    </row>
    <row r="53" spans="1:6" ht="13.5" customHeight="1">
      <c r="A53" s="188">
        <v>487</v>
      </c>
      <c r="B53" s="51" t="s">
        <v>6</v>
      </c>
      <c r="C53" s="52">
        <v>127969.82</v>
      </c>
      <c r="D53" s="52">
        <v>98933.94</v>
      </c>
      <c r="E53" s="53">
        <v>92331.44</v>
      </c>
      <c r="F53" s="53">
        <f>D53-E53</f>
        <v>6602.5</v>
      </c>
    </row>
    <row r="54" spans="1:6" ht="14.25" customHeight="1">
      <c r="A54" s="188">
        <v>802</v>
      </c>
      <c r="B54" s="51" t="s">
        <v>37</v>
      </c>
      <c r="C54" s="52">
        <v>783150.91</v>
      </c>
      <c r="D54" s="52">
        <v>610049.12</v>
      </c>
      <c r="E54" s="53">
        <v>494728.76</v>
      </c>
      <c r="F54" s="53">
        <f>D54-E54</f>
        <v>115320.35999999999</v>
      </c>
    </row>
    <row r="55" spans="1:6" ht="13.5" customHeight="1">
      <c r="A55" s="188">
        <v>809</v>
      </c>
      <c r="B55" s="51" t="s">
        <v>223</v>
      </c>
      <c r="C55" s="52">
        <v>0</v>
      </c>
      <c r="D55" s="52">
        <v>0</v>
      </c>
      <c r="E55" s="53">
        <v>0</v>
      </c>
      <c r="F55" s="53">
        <v>0</v>
      </c>
    </row>
    <row r="56" spans="1:6" ht="13.5" customHeight="1">
      <c r="A56" s="182"/>
      <c r="B56" s="182" t="s">
        <v>9</v>
      </c>
      <c r="C56" s="183">
        <f>SUM(C51:C55)</f>
        <v>1618461.19</v>
      </c>
      <c r="D56" s="183">
        <f>SUM(D51:D55)</f>
        <v>1416323.52</v>
      </c>
      <c r="E56" s="183">
        <f>SUM(E51:E55)</f>
        <v>1071675.6400000001</v>
      </c>
      <c r="F56" s="183">
        <f>SUM(F51:F54)</f>
        <v>344647.88</v>
      </c>
    </row>
    <row r="57" spans="1:6" ht="13.5" customHeight="1">
      <c r="A57" s="189" t="s">
        <v>33</v>
      </c>
      <c r="B57" s="51" t="s">
        <v>10</v>
      </c>
      <c r="C57" s="52">
        <v>65428.4</v>
      </c>
      <c r="D57" s="52">
        <v>67562.4</v>
      </c>
      <c r="E57" s="53">
        <v>67562.4</v>
      </c>
      <c r="F57" s="53">
        <f>D57-E57</f>
        <v>0</v>
      </c>
    </row>
    <row r="58" spans="1:6" ht="25.5" customHeight="1">
      <c r="A58" s="182"/>
      <c r="B58" s="564" t="s">
        <v>32</v>
      </c>
      <c r="C58" s="183">
        <f>C56+C57</f>
        <v>1683889.5899999999</v>
      </c>
      <c r="D58" s="183">
        <f>D56+D57</f>
        <v>1483885.92</v>
      </c>
      <c r="E58" s="183">
        <f>E56+E57</f>
        <v>1139238.04</v>
      </c>
      <c r="F58" s="183">
        <f>SUM(F56:F57)</f>
        <v>344647.88</v>
      </c>
    </row>
    <row r="59" spans="1:6" ht="12" customHeight="1">
      <c r="A59" s="211" t="s">
        <v>40</v>
      </c>
      <c r="B59" s="212" t="s">
        <v>42</v>
      </c>
      <c r="C59" s="213">
        <v>0</v>
      </c>
      <c r="D59" s="213">
        <v>0</v>
      </c>
      <c r="E59" s="214">
        <v>0</v>
      </c>
      <c r="F59" s="214">
        <f>D59-E59</f>
        <v>0</v>
      </c>
    </row>
    <row r="60" spans="1:6" ht="10.5" customHeight="1">
      <c r="A60" s="215"/>
      <c r="B60" s="217" t="s">
        <v>41</v>
      </c>
      <c r="C60" s="216">
        <f>C58+C59</f>
        <v>1683889.5899999999</v>
      </c>
      <c r="D60" s="216">
        <f>D58+D59</f>
        <v>1483885.92</v>
      </c>
      <c r="E60" s="216">
        <f>E58+E59</f>
        <v>1139238.04</v>
      </c>
      <c r="F60" s="216">
        <f>F58+F59</f>
        <v>344647.88</v>
      </c>
    </row>
    <row r="61" spans="1:4" ht="25.5" customHeight="1">
      <c r="A61" s="7"/>
      <c r="B61" s="7"/>
      <c r="C61" s="7"/>
      <c r="D61" s="7"/>
    </row>
    <row r="62" ht="15" customHeight="1">
      <c r="F62" s="184" t="s">
        <v>78</v>
      </c>
    </row>
    <row r="63" spans="1:9" ht="29.25" customHeight="1">
      <c r="A63" s="580" t="s">
        <v>324</v>
      </c>
      <c r="B63" s="581"/>
      <c r="C63" s="581"/>
      <c r="D63" s="581"/>
      <c r="E63" s="581"/>
      <c r="F63" s="581"/>
      <c r="I63" s="459"/>
    </row>
    <row r="64" ht="15" customHeight="1"/>
    <row r="65" spans="1:6" ht="41.25" customHeight="1">
      <c r="A65" s="182" t="s">
        <v>0</v>
      </c>
      <c r="B65" s="564" t="s">
        <v>1</v>
      </c>
      <c r="C65" s="564" t="s">
        <v>325</v>
      </c>
      <c r="D65" s="564" t="s">
        <v>288</v>
      </c>
      <c r="E65" s="564" t="s">
        <v>31</v>
      </c>
      <c r="F65" s="563" t="s">
        <v>294</v>
      </c>
    </row>
    <row r="66" spans="1:6" ht="12.75">
      <c r="A66" s="188">
        <v>105</v>
      </c>
      <c r="B66" s="51" t="s">
        <v>2</v>
      </c>
      <c r="C66" s="52">
        <v>52443.58</v>
      </c>
      <c r="D66" s="52">
        <v>52443.58</v>
      </c>
      <c r="E66" s="53">
        <v>22405.45</v>
      </c>
      <c r="F66" s="53">
        <f>D66-E66</f>
        <v>30038.13</v>
      </c>
    </row>
    <row r="67" spans="1:6" ht="12.75">
      <c r="A67" s="188">
        <v>487</v>
      </c>
      <c r="B67" s="51" t="s">
        <v>6</v>
      </c>
      <c r="C67" s="52">
        <v>0</v>
      </c>
      <c r="D67" s="52">
        <v>0</v>
      </c>
      <c r="E67" s="53">
        <v>0</v>
      </c>
      <c r="F67" s="53">
        <f>D67-E67</f>
        <v>0</v>
      </c>
    </row>
    <row r="68" spans="1:6" ht="12.75">
      <c r="A68" s="188">
        <v>592</v>
      </c>
      <c r="B68" s="51" t="s">
        <v>267</v>
      </c>
      <c r="C68" s="52">
        <v>14000</v>
      </c>
      <c r="D68" s="52">
        <v>14000</v>
      </c>
      <c r="E68" s="53">
        <v>4409.99</v>
      </c>
      <c r="F68" s="53">
        <f>D68-E68</f>
        <v>9590.01</v>
      </c>
    </row>
    <row r="69" spans="1:6" ht="12.75">
      <c r="A69" s="182"/>
      <c r="B69" s="182" t="s">
        <v>9</v>
      </c>
      <c r="C69" s="183">
        <f>SUM(C66:C67)</f>
        <v>52443.58</v>
      </c>
      <c r="D69" s="183">
        <f>SUM(D66:D67)</f>
        <v>52443.58</v>
      </c>
      <c r="E69" s="183">
        <f>SUM(E66:E68)</f>
        <v>26815.440000000002</v>
      </c>
      <c r="F69" s="183">
        <f>SUM(F66:F68)</f>
        <v>39628.14</v>
      </c>
    </row>
    <row r="70" spans="1:6" ht="12.75">
      <c r="A70" s="189" t="s">
        <v>33</v>
      </c>
      <c r="B70" s="51" t="s">
        <v>10</v>
      </c>
      <c r="C70" s="52">
        <v>0</v>
      </c>
      <c r="D70" s="52">
        <v>0</v>
      </c>
      <c r="E70" s="53">
        <v>0</v>
      </c>
      <c r="F70" s="53">
        <v>0</v>
      </c>
    </row>
    <row r="71" spans="1:6" ht="25.5">
      <c r="A71" s="182"/>
      <c r="B71" s="564" t="s">
        <v>32</v>
      </c>
      <c r="C71" s="183">
        <f>C69+C70</f>
        <v>52443.58</v>
      </c>
      <c r="D71" s="183">
        <f>D69+D70</f>
        <v>52443.58</v>
      </c>
      <c r="E71" s="183">
        <f>E69+E70</f>
        <v>26815.440000000002</v>
      </c>
      <c r="F71" s="183">
        <f>SUM(F69:F70)</f>
        <v>39628.14</v>
      </c>
    </row>
    <row r="72" spans="1:6" ht="12.75">
      <c r="A72" s="211" t="s">
        <v>40</v>
      </c>
      <c r="B72" s="212" t="s">
        <v>42</v>
      </c>
      <c r="C72" s="213">
        <v>0</v>
      </c>
      <c r="D72" s="213">
        <v>0</v>
      </c>
      <c r="E72" s="214">
        <v>0</v>
      </c>
      <c r="F72" s="214">
        <v>0</v>
      </c>
    </row>
    <row r="73" spans="1:6" ht="12.75">
      <c r="A73" s="218"/>
      <c r="B73" s="217" t="s">
        <v>41</v>
      </c>
      <c r="C73" s="216">
        <f>C71+C72</f>
        <v>52443.58</v>
      </c>
      <c r="D73" s="216">
        <f>D71+D72</f>
        <v>52443.58</v>
      </c>
      <c r="E73" s="216">
        <f>E71+E72</f>
        <v>26815.440000000002</v>
      </c>
      <c r="F73" s="216">
        <f>F71+F72</f>
        <v>39628.14</v>
      </c>
    </row>
    <row r="74" spans="1:6" ht="12.75">
      <c r="A74" s="565"/>
      <c r="B74" s="566"/>
      <c r="C74" s="567"/>
      <c r="D74" s="567"/>
      <c r="E74" s="567"/>
      <c r="F74" s="567"/>
    </row>
    <row r="75" spans="1:6" ht="12.75">
      <c r="A75" s="568"/>
      <c r="B75" s="569"/>
      <c r="C75" s="570"/>
      <c r="D75" s="570"/>
      <c r="E75" s="570"/>
      <c r="F75" s="570"/>
    </row>
    <row r="76" ht="2.25" customHeight="1"/>
    <row r="77" ht="12.75" hidden="1"/>
    <row r="78" ht="12.75" hidden="1"/>
    <row r="79" ht="12.75">
      <c r="F79" s="184" t="s">
        <v>280</v>
      </c>
    </row>
    <row r="80" spans="1:6" ht="12.75">
      <c r="A80" s="576" t="s">
        <v>326</v>
      </c>
      <c r="B80" s="576"/>
      <c r="C80" s="576"/>
      <c r="D80" s="576"/>
      <c r="E80" s="576"/>
      <c r="F80" s="576"/>
    </row>
    <row r="81" spans="1:6" ht="12.75">
      <c r="A81" s="576"/>
      <c r="B81" s="576"/>
      <c r="C81" s="576"/>
      <c r="D81" s="576"/>
      <c r="E81" s="576"/>
      <c r="F81" s="576"/>
    </row>
    <row r="82" ht="12.75">
      <c r="A82" s="286"/>
    </row>
    <row r="83" spans="1:6" ht="12.75" customHeight="1">
      <c r="A83" s="577" t="s">
        <v>0</v>
      </c>
      <c r="B83" s="578" t="s">
        <v>1</v>
      </c>
      <c r="C83" s="579" t="s">
        <v>325</v>
      </c>
      <c r="D83" s="579" t="s">
        <v>288</v>
      </c>
      <c r="E83" s="579" t="s">
        <v>31</v>
      </c>
      <c r="F83" s="575" t="s">
        <v>294</v>
      </c>
    </row>
    <row r="84" spans="1:6" ht="29.25" customHeight="1">
      <c r="A84" s="577"/>
      <c r="B84" s="578"/>
      <c r="C84" s="579"/>
      <c r="D84" s="579"/>
      <c r="E84" s="579"/>
      <c r="F84" s="575"/>
    </row>
    <row r="85" spans="1:6" ht="12.75">
      <c r="A85" s="276">
        <v>105</v>
      </c>
      <c r="B85" s="277" t="s">
        <v>2</v>
      </c>
      <c r="C85" s="288">
        <v>7486881.55</v>
      </c>
      <c r="D85" s="288">
        <v>7550662.26</v>
      </c>
      <c r="E85" s="288">
        <v>1629563.41</v>
      </c>
      <c r="F85" s="288">
        <f>D85-E85</f>
        <v>5921098.85</v>
      </c>
    </row>
    <row r="86" spans="1:6" ht="12.75">
      <c r="A86" s="276">
        <v>101</v>
      </c>
      <c r="B86" s="277" t="s">
        <v>59</v>
      </c>
      <c r="C86" s="288">
        <v>948632.71</v>
      </c>
      <c r="D86" s="288">
        <v>948632.71</v>
      </c>
      <c r="E86" s="288">
        <v>397462.89</v>
      </c>
      <c r="F86" s="288">
        <f>D86-E86</f>
        <v>551169.82</v>
      </c>
    </row>
    <row r="87" spans="1:6" ht="12.75">
      <c r="A87" s="276">
        <v>102</v>
      </c>
      <c r="B87" s="277" t="s">
        <v>182</v>
      </c>
      <c r="C87" s="288">
        <v>0</v>
      </c>
      <c r="D87" s="288">
        <v>145485.24</v>
      </c>
      <c r="E87" s="288">
        <v>2424.72</v>
      </c>
      <c r="F87" s="288">
        <f>D87-E87</f>
        <v>143060.52</v>
      </c>
    </row>
    <row r="88" spans="1:6" ht="15.75" customHeight="1">
      <c r="A88" s="276">
        <v>106</v>
      </c>
      <c r="B88" s="277" t="s">
        <v>35</v>
      </c>
      <c r="C88" s="288">
        <v>744744.86</v>
      </c>
      <c r="D88" s="288">
        <v>744744.86</v>
      </c>
      <c r="E88" s="288">
        <v>483466.7</v>
      </c>
      <c r="F88" s="288">
        <f>D88-E88</f>
        <v>261278.15999999997</v>
      </c>
    </row>
    <row r="89" spans="1:6" ht="15" customHeight="1">
      <c r="A89" s="276">
        <v>107</v>
      </c>
      <c r="B89" s="277" t="s">
        <v>51</v>
      </c>
      <c r="C89" s="288">
        <v>31752070.14</v>
      </c>
      <c r="D89" s="288">
        <v>31760405.09</v>
      </c>
      <c r="E89" s="404">
        <v>8937663.12</v>
      </c>
      <c r="F89" s="288">
        <f aca="true" t="shared" si="1" ref="F89:F120">D89-E89</f>
        <v>22822741.97</v>
      </c>
    </row>
    <row r="90" spans="1:6" ht="12.75">
      <c r="A90" s="276">
        <v>109</v>
      </c>
      <c r="B90" s="277" t="s">
        <v>3</v>
      </c>
      <c r="C90" s="288">
        <v>4877669.49</v>
      </c>
      <c r="D90" s="288">
        <v>5377141.67</v>
      </c>
      <c r="E90" s="404">
        <v>448150.47</v>
      </c>
      <c r="F90" s="288">
        <f t="shared" si="1"/>
        <v>4928991.2</v>
      </c>
    </row>
    <row r="91" spans="1:6" ht="12.75">
      <c r="A91" s="276">
        <v>110</v>
      </c>
      <c r="B91" s="277" t="s">
        <v>83</v>
      </c>
      <c r="C91" s="288">
        <v>3269189.23</v>
      </c>
      <c r="D91" s="288">
        <v>4880635.56</v>
      </c>
      <c r="E91" s="404">
        <v>1103780.89</v>
      </c>
      <c r="F91" s="288">
        <f t="shared" si="1"/>
        <v>3776854.67</v>
      </c>
    </row>
    <row r="92" spans="1:6" ht="12.75">
      <c r="A92" s="276">
        <v>211</v>
      </c>
      <c r="B92" s="277" t="s">
        <v>34</v>
      </c>
      <c r="C92" s="487">
        <v>26754419.95</v>
      </c>
      <c r="D92" s="487">
        <v>26754419.95</v>
      </c>
      <c r="E92" s="488">
        <v>17015189.66</v>
      </c>
      <c r="F92" s="487">
        <f t="shared" si="1"/>
        <v>9739230.29</v>
      </c>
    </row>
    <row r="93" spans="1:6" ht="12.75">
      <c r="A93" s="276">
        <v>220</v>
      </c>
      <c r="B93" s="277" t="s">
        <v>52</v>
      </c>
      <c r="C93" s="487">
        <v>40950388.25</v>
      </c>
      <c r="D93" s="487">
        <v>41523918.95</v>
      </c>
      <c r="E93" s="488">
        <v>24266800.72</v>
      </c>
      <c r="F93" s="487">
        <f t="shared" si="1"/>
        <v>17257118.230000004</v>
      </c>
    </row>
    <row r="94" spans="1:6" ht="12.75">
      <c r="A94" s="276">
        <v>225</v>
      </c>
      <c r="B94" s="277" t="s">
        <v>270</v>
      </c>
      <c r="C94" s="487">
        <v>117464.26</v>
      </c>
      <c r="D94" s="487">
        <v>117464.26</v>
      </c>
      <c r="E94" s="488">
        <v>34382.7</v>
      </c>
      <c r="F94" s="487">
        <f t="shared" si="1"/>
        <v>83081.56</v>
      </c>
    </row>
    <row r="95" spans="1:6" ht="12.75">
      <c r="A95" s="276">
        <v>226</v>
      </c>
      <c r="B95" s="277" t="s">
        <v>4</v>
      </c>
      <c r="C95" s="487">
        <v>1406474.18</v>
      </c>
      <c r="D95" s="487">
        <v>1406474.18</v>
      </c>
      <c r="E95" s="488">
        <v>738583.39</v>
      </c>
      <c r="F95" s="487">
        <f t="shared" si="1"/>
        <v>667890.7899999999</v>
      </c>
    </row>
    <row r="96" spans="1:6" ht="12.75">
      <c r="A96" s="276">
        <v>290</v>
      </c>
      <c r="B96" s="277" t="s">
        <v>85</v>
      </c>
      <c r="C96" s="487">
        <v>4068056.55</v>
      </c>
      <c r="D96" s="487">
        <v>6506777.86</v>
      </c>
      <c r="E96" s="487">
        <v>1033154.02</v>
      </c>
      <c r="F96" s="487">
        <f t="shared" si="1"/>
        <v>5473623.84</v>
      </c>
    </row>
    <row r="97" spans="1:6" ht="12.75">
      <c r="A97" s="276">
        <v>291</v>
      </c>
      <c r="B97" s="277" t="s">
        <v>86</v>
      </c>
      <c r="C97" s="487">
        <v>36005.49</v>
      </c>
      <c r="D97" s="487">
        <v>36005.49</v>
      </c>
      <c r="E97" s="487">
        <v>22264.39</v>
      </c>
      <c r="F97" s="487">
        <f t="shared" si="1"/>
        <v>13741.099999999999</v>
      </c>
    </row>
    <row r="98" spans="1:6" ht="12.75">
      <c r="A98" s="276">
        <v>310</v>
      </c>
      <c r="B98" s="277" t="s">
        <v>5</v>
      </c>
      <c r="C98" s="487">
        <v>153801.81</v>
      </c>
      <c r="D98" s="487">
        <v>153801.81</v>
      </c>
      <c r="E98" s="487">
        <v>150162.84</v>
      </c>
      <c r="F98" s="487">
        <f t="shared" si="1"/>
        <v>3638.970000000001</v>
      </c>
    </row>
    <row r="99" spans="1:6" ht="12.75">
      <c r="A99" s="276">
        <v>348</v>
      </c>
      <c r="B99" s="279" t="s">
        <v>87</v>
      </c>
      <c r="C99" s="487">
        <v>10384</v>
      </c>
      <c r="D99" s="487">
        <v>10384</v>
      </c>
      <c r="E99" s="487">
        <v>9812.86</v>
      </c>
      <c r="F99" s="487">
        <f t="shared" si="1"/>
        <v>571.1399999999994</v>
      </c>
    </row>
    <row r="100" spans="1:6" ht="12.75">
      <c r="A100" s="276">
        <v>487</v>
      </c>
      <c r="B100" s="277" t="s">
        <v>6</v>
      </c>
      <c r="C100" s="487">
        <v>1784995.85</v>
      </c>
      <c r="D100" s="487">
        <v>1572883.88</v>
      </c>
      <c r="E100" s="487">
        <v>1511742.93</v>
      </c>
      <c r="F100" s="487">
        <f t="shared" si="1"/>
        <v>61140.94999999995</v>
      </c>
    </row>
    <row r="101" spans="1:6" ht="12.75">
      <c r="A101" s="276">
        <v>582</v>
      </c>
      <c r="B101" s="277" t="s">
        <v>61</v>
      </c>
      <c r="C101" s="487">
        <v>16600</v>
      </c>
      <c r="D101" s="487">
        <v>16600</v>
      </c>
      <c r="E101" s="487">
        <v>16600</v>
      </c>
      <c r="F101" s="487">
        <f t="shared" si="1"/>
        <v>0</v>
      </c>
    </row>
    <row r="102" spans="1:6" ht="12.75">
      <c r="A102" s="276">
        <v>583</v>
      </c>
      <c r="B102" s="277" t="s">
        <v>260</v>
      </c>
      <c r="C102" s="487">
        <v>47802.88</v>
      </c>
      <c r="D102" s="487">
        <v>47802.88</v>
      </c>
      <c r="E102" s="487">
        <v>47802.88</v>
      </c>
      <c r="F102" s="487">
        <f t="shared" si="1"/>
        <v>0</v>
      </c>
    </row>
    <row r="103" spans="1:6" ht="12.75">
      <c r="A103" s="276">
        <v>592</v>
      </c>
      <c r="B103" s="277" t="s">
        <v>271</v>
      </c>
      <c r="C103" s="487">
        <v>14000</v>
      </c>
      <c r="D103" s="487">
        <v>14000</v>
      </c>
      <c r="E103" s="487">
        <v>4409.99</v>
      </c>
      <c r="F103" s="487">
        <f t="shared" si="1"/>
        <v>9590.01</v>
      </c>
    </row>
    <row r="104" spans="1:6" ht="12.75">
      <c r="A104" s="276">
        <v>622</v>
      </c>
      <c r="B104" s="277" t="s">
        <v>88</v>
      </c>
      <c r="C104" s="487">
        <v>48839</v>
      </c>
      <c r="D104" s="487">
        <v>48839</v>
      </c>
      <c r="E104" s="487">
        <v>48839</v>
      </c>
      <c r="F104" s="487">
        <f t="shared" si="1"/>
        <v>0</v>
      </c>
    </row>
    <row r="105" spans="1:6" ht="12.75">
      <c r="A105" s="276">
        <v>623</v>
      </c>
      <c r="B105" s="277" t="s">
        <v>207</v>
      </c>
      <c r="C105" s="488">
        <v>2068080.5</v>
      </c>
      <c r="D105" s="488">
        <v>2068080.5</v>
      </c>
      <c r="E105" s="487">
        <v>1291874.06</v>
      </c>
      <c r="F105" s="487">
        <f t="shared" si="1"/>
        <v>776206.44</v>
      </c>
    </row>
    <row r="106" spans="1:6" ht="12.75">
      <c r="A106" s="276">
        <v>624</v>
      </c>
      <c r="B106" s="277" t="s">
        <v>89</v>
      </c>
      <c r="C106" s="487">
        <v>155531.69</v>
      </c>
      <c r="D106" s="487">
        <v>155531.69</v>
      </c>
      <c r="E106" s="487">
        <v>143846.05</v>
      </c>
      <c r="F106" s="487">
        <f t="shared" si="1"/>
        <v>11685.640000000014</v>
      </c>
    </row>
    <row r="107" spans="1:6" ht="12.75">
      <c r="A107" s="276">
        <v>629</v>
      </c>
      <c r="B107" s="277" t="s">
        <v>91</v>
      </c>
      <c r="C107" s="487">
        <v>12193.01</v>
      </c>
      <c r="D107" s="487">
        <v>12193.01</v>
      </c>
      <c r="E107" s="487">
        <v>8929.62</v>
      </c>
      <c r="F107" s="487">
        <f t="shared" si="1"/>
        <v>3263.3899999999994</v>
      </c>
    </row>
    <row r="108" spans="1:6" ht="12.75">
      <c r="A108" s="276">
        <v>663</v>
      </c>
      <c r="B108" s="277" t="s">
        <v>213</v>
      </c>
      <c r="C108" s="487">
        <v>16351.92</v>
      </c>
      <c r="D108" s="487">
        <v>16351.92</v>
      </c>
      <c r="E108" s="487">
        <v>12263.93</v>
      </c>
      <c r="F108" s="487">
        <f t="shared" si="1"/>
        <v>4087.99</v>
      </c>
    </row>
    <row r="109" spans="1:6" ht="12.75">
      <c r="A109" s="276">
        <v>669</v>
      </c>
      <c r="B109" s="277" t="s">
        <v>92</v>
      </c>
      <c r="C109" s="487">
        <v>5402.16</v>
      </c>
      <c r="D109" s="487">
        <v>412902.16</v>
      </c>
      <c r="E109" s="487">
        <v>5402.16</v>
      </c>
      <c r="F109" s="487">
        <f t="shared" si="1"/>
        <v>407500</v>
      </c>
    </row>
    <row r="110" spans="1:6" ht="12.75">
      <c r="A110" s="276">
        <v>741</v>
      </c>
      <c r="B110" s="277" t="s">
        <v>269</v>
      </c>
      <c r="C110" s="487">
        <v>45934.97</v>
      </c>
      <c r="D110" s="487">
        <v>45934.97</v>
      </c>
      <c r="E110" s="487">
        <v>45934.97</v>
      </c>
      <c r="F110" s="487">
        <f t="shared" si="1"/>
        <v>0</v>
      </c>
    </row>
    <row r="111" spans="1:6" ht="12.75">
      <c r="A111" s="276">
        <v>742</v>
      </c>
      <c r="B111" s="277" t="s">
        <v>63</v>
      </c>
      <c r="C111" s="487">
        <v>42200</v>
      </c>
      <c r="D111" s="487">
        <v>97864.28</v>
      </c>
      <c r="E111" s="487">
        <v>36975</v>
      </c>
      <c r="F111" s="487">
        <f t="shared" si="1"/>
        <v>60889.28</v>
      </c>
    </row>
    <row r="112" spans="1:6" ht="12.75">
      <c r="A112" s="276">
        <v>743</v>
      </c>
      <c r="B112" s="277" t="s">
        <v>7</v>
      </c>
      <c r="C112" s="487">
        <v>804045</v>
      </c>
      <c r="D112" s="487">
        <v>804045</v>
      </c>
      <c r="E112" s="488">
        <v>499264.13</v>
      </c>
      <c r="F112" s="487">
        <f t="shared" si="1"/>
        <v>304780.87</v>
      </c>
    </row>
    <row r="113" spans="1:6" ht="12.75">
      <c r="A113" s="276">
        <v>746</v>
      </c>
      <c r="B113" s="277" t="s">
        <v>64</v>
      </c>
      <c r="C113" s="487">
        <v>339727.16</v>
      </c>
      <c r="D113" s="487">
        <v>339727.16</v>
      </c>
      <c r="E113" s="487">
        <v>166716.38</v>
      </c>
      <c r="F113" s="487">
        <f t="shared" si="1"/>
        <v>173010.77999999997</v>
      </c>
    </row>
    <row r="114" spans="1:6" ht="12.75">
      <c r="A114" s="276">
        <v>747</v>
      </c>
      <c r="B114" s="277" t="s">
        <v>65</v>
      </c>
      <c r="C114" s="487">
        <v>44193.44</v>
      </c>
      <c r="D114" s="487">
        <v>88473.44</v>
      </c>
      <c r="E114" s="487">
        <v>45226.64</v>
      </c>
      <c r="F114" s="487">
        <f t="shared" si="1"/>
        <v>43246.8</v>
      </c>
    </row>
    <row r="115" spans="1:6" ht="12.75">
      <c r="A115" s="276">
        <v>790</v>
      </c>
      <c r="B115" s="277" t="s">
        <v>67</v>
      </c>
      <c r="C115" s="487">
        <v>51568.78</v>
      </c>
      <c r="D115" s="487">
        <v>51568.78</v>
      </c>
      <c r="E115" s="487">
        <v>51568.78</v>
      </c>
      <c r="F115" s="487">
        <f t="shared" si="1"/>
        <v>0</v>
      </c>
    </row>
    <row r="116" spans="1:6" ht="12.75">
      <c r="A116" s="276">
        <v>802</v>
      </c>
      <c r="B116" s="277" t="s">
        <v>37</v>
      </c>
      <c r="C116" s="487">
        <v>783150.91</v>
      </c>
      <c r="D116" s="487">
        <v>610049.12</v>
      </c>
      <c r="E116" s="487">
        <v>494728.76</v>
      </c>
      <c r="F116" s="487">
        <f t="shared" si="1"/>
        <v>115320.35999999999</v>
      </c>
    </row>
    <row r="117" spans="1:6" ht="12.75">
      <c r="A117" s="276">
        <v>803</v>
      </c>
      <c r="B117" s="277" t="s">
        <v>93</v>
      </c>
      <c r="C117" s="487">
        <v>150758.93</v>
      </c>
      <c r="D117" s="487">
        <v>82578.01</v>
      </c>
      <c r="E117" s="487">
        <v>75337.55</v>
      </c>
      <c r="F117" s="487">
        <f t="shared" si="1"/>
        <v>7240.459999999992</v>
      </c>
    </row>
    <row r="118" spans="1:6" ht="12.75">
      <c r="A118" s="276">
        <v>805</v>
      </c>
      <c r="B118" s="277" t="s">
        <v>94</v>
      </c>
      <c r="C118" s="487">
        <v>38759.28</v>
      </c>
      <c r="D118" s="487">
        <v>38759.28</v>
      </c>
      <c r="E118" s="487">
        <v>16666.55</v>
      </c>
      <c r="F118" s="487">
        <f t="shared" si="1"/>
        <v>22092.73</v>
      </c>
    </row>
    <row r="119" spans="1:6" ht="12.75">
      <c r="A119" s="276">
        <v>806</v>
      </c>
      <c r="B119" s="277" t="s">
        <v>8</v>
      </c>
      <c r="C119" s="487">
        <v>933393.97</v>
      </c>
      <c r="D119" s="487">
        <v>933393.97</v>
      </c>
      <c r="E119" s="487">
        <v>929876.8</v>
      </c>
      <c r="F119" s="487">
        <f t="shared" si="1"/>
        <v>3517.1699999999255</v>
      </c>
    </row>
    <row r="120" spans="1:6" ht="12.75">
      <c r="A120" s="276">
        <v>809</v>
      </c>
      <c r="B120" s="279" t="s">
        <v>54</v>
      </c>
      <c r="C120" s="487">
        <v>1350873.74</v>
      </c>
      <c r="D120" s="487">
        <v>1596585.24</v>
      </c>
      <c r="E120" s="487">
        <v>1256251.6</v>
      </c>
      <c r="F120" s="487">
        <f t="shared" si="1"/>
        <v>340333.6399999999</v>
      </c>
    </row>
    <row r="121" spans="1:6" ht="12.75">
      <c r="A121" s="427"/>
      <c r="B121" s="427" t="s">
        <v>9</v>
      </c>
      <c r="C121" s="280">
        <f>SUM(C85:C120)</f>
        <v>131330585.65999998</v>
      </c>
      <c r="D121" s="289">
        <f>SUM(D85:D120)</f>
        <v>136971118.18</v>
      </c>
      <c r="E121" s="289">
        <f>SUM(E85:E120)</f>
        <v>62983120.56</v>
      </c>
      <c r="F121" s="289">
        <f>SUM(F85:F120)</f>
        <v>73987997.62</v>
      </c>
    </row>
    <row r="122" spans="1:6" ht="12.75">
      <c r="A122" s="281" t="s">
        <v>33</v>
      </c>
      <c r="B122" s="277" t="s">
        <v>10</v>
      </c>
      <c r="C122" s="288">
        <v>1513947.49</v>
      </c>
      <c r="D122" s="288">
        <v>1667014.67</v>
      </c>
      <c r="E122" s="288">
        <v>1530670.17</v>
      </c>
      <c r="F122" s="288">
        <f>D122-E122</f>
        <v>136344.5</v>
      </c>
    </row>
    <row r="123" spans="1:6" ht="21">
      <c r="A123" s="427"/>
      <c r="B123" s="428" t="s">
        <v>32</v>
      </c>
      <c r="C123" s="280">
        <f>C121+C122</f>
        <v>132844533.14999998</v>
      </c>
      <c r="D123" s="289">
        <f>D121+D122</f>
        <v>138638132.85</v>
      </c>
      <c r="E123" s="289">
        <f>E121+E122</f>
        <v>64513790.730000004</v>
      </c>
      <c r="F123" s="289">
        <f>F121+F122</f>
        <v>74124342.12</v>
      </c>
    </row>
    <row r="124" spans="1:6" ht="12.75">
      <c r="A124" s="282" t="s">
        <v>40</v>
      </c>
      <c r="B124" s="265" t="s">
        <v>42</v>
      </c>
      <c r="C124" s="455">
        <v>2022084.64</v>
      </c>
      <c r="D124" s="455">
        <v>2022084.64</v>
      </c>
      <c r="E124" s="288">
        <v>0</v>
      </c>
      <c r="F124" s="288">
        <f>D124-E124</f>
        <v>2022084.64</v>
      </c>
    </row>
    <row r="125" spans="1:6" ht="12.75">
      <c r="A125" s="283"/>
      <c r="B125" s="284" t="s">
        <v>41</v>
      </c>
      <c r="C125" s="285">
        <f>C123+C124</f>
        <v>134866617.78999996</v>
      </c>
      <c r="D125" s="285">
        <f>D123+D124</f>
        <v>140660217.48999998</v>
      </c>
      <c r="E125" s="285">
        <f>E123+E124</f>
        <v>64513790.730000004</v>
      </c>
      <c r="F125" s="285">
        <f>F123+F124</f>
        <v>76146426.76</v>
      </c>
    </row>
    <row r="127" ht="12.75">
      <c r="C127" s="26"/>
    </row>
  </sheetData>
  <sheetProtection/>
  <mergeCells count="13">
    <mergeCell ref="A63:F63"/>
    <mergeCell ref="A1:E1"/>
    <mergeCell ref="A2:F2"/>
    <mergeCell ref="A15:F15"/>
    <mergeCell ref="A37:F37"/>
    <mergeCell ref="A48:F48"/>
    <mergeCell ref="F83:F84"/>
    <mergeCell ref="A80:F81"/>
    <mergeCell ref="A83:A84"/>
    <mergeCell ref="B83:B84"/>
    <mergeCell ref="C83:C84"/>
    <mergeCell ref="D83:D84"/>
    <mergeCell ref="E83:E84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  <rowBreaks count="3" manualBreakCount="3">
    <brk id="35" max="255" man="1"/>
    <brk id="61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85"/>
      <c r="B2" s="586"/>
      <c r="C2" s="586"/>
      <c r="D2" s="586"/>
    </row>
    <row r="3" ht="13.5" thickBot="1"/>
    <row r="4" spans="1:4" s="40" customFormat="1" ht="31.5" customHeight="1">
      <c r="A4" s="591"/>
      <c r="B4" s="589"/>
      <c r="C4" s="587"/>
      <c r="D4" s="588"/>
    </row>
    <row r="5" spans="1:4" ht="48" customHeight="1">
      <c r="A5" s="592"/>
      <c r="B5" s="590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602"/>
      <c r="C1" s="603"/>
      <c r="D1" s="603"/>
      <c r="E1" s="603"/>
      <c r="F1" s="603"/>
      <c r="G1" s="604"/>
      <c r="H1" s="1"/>
    </row>
    <row r="2" spans="2:8" ht="35.25" customHeight="1">
      <c r="B2" s="600"/>
      <c r="C2" s="601"/>
      <c r="D2" s="601"/>
      <c r="E2" s="601"/>
      <c r="F2" s="601"/>
      <c r="G2" s="601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605"/>
      <c r="D6" s="606"/>
      <c r="E6" s="606"/>
      <c r="F6" s="607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605"/>
      <c r="D15" s="608"/>
      <c r="E15" s="608"/>
      <c r="F15" s="609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93"/>
      <c r="D20" s="594"/>
      <c r="E20" s="594"/>
      <c r="F20" s="595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93"/>
      <c r="D26" s="594"/>
      <c r="E26" s="594"/>
      <c r="F26" s="595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93"/>
      <c r="D29" s="594"/>
      <c r="E29" s="594"/>
      <c r="F29" s="595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93"/>
      <c r="D35" s="594"/>
      <c r="E35" s="594"/>
      <c r="F35" s="595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93"/>
      <c r="D94" s="594"/>
      <c r="E94" s="594"/>
      <c r="F94" s="595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93"/>
      <c r="D98" s="594"/>
      <c r="E98" s="594"/>
      <c r="F98" s="595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96"/>
      <c r="D104" s="594"/>
      <c r="E104" s="594"/>
      <c r="F104" s="595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97"/>
      <c r="C114" s="598"/>
      <c r="D114" s="599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B2:G2"/>
    <mergeCell ref="B1:G1"/>
    <mergeCell ref="C29:F29"/>
    <mergeCell ref="C35:F35"/>
    <mergeCell ref="C6:F6"/>
    <mergeCell ref="C15:F15"/>
    <mergeCell ref="C20:F20"/>
    <mergeCell ref="C26:F26"/>
    <mergeCell ref="C98:F98"/>
    <mergeCell ref="C104:F104"/>
    <mergeCell ref="C94:F94"/>
    <mergeCell ref="B114:D1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4">
      <selection activeCell="L38" sqref="L38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0"/>
      <c r="E2" s="184" t="s">
        <v>95</v>
      </c>
      <c r="F2" s="184"/>
    </row>
    <row r="3" spans="2:6" ht="28.5" customHeight="1">
      <c r="B3" s="610" t="s">
        <v>307</v>
      </c>
      <c r="C3" s="610"/>
      <c r="D3" s="610"/>
      <c r="E3" s="610"/>
      <c r="F3" s="184"/>
    </row>
    <row r="4" spans="2:6" ht="13.5" thickBot="1">
      <c r="B4" s="39"/>
      <c r="C4" s="39"/>
      <c r="D4" s="54"/>
      <c r="E4" s="54"/>
      <c r="F4" s="39"/>
    </row>
    <row r="5" spans="2:6" ht="12.75">
      <c r="B5" s="611" t="s">
        <v>0</v>
      </c>
      <c r="C5" s="613" t="s">
        <v>96</v>
      </c>
      <c r="D5" s="615" t="s">
        <v>308</v>
      </c>
      <c r="E5" s="616"/>
      <c r="F5" s="40"/>
    </row>
    <row r="6" spans="2:6" ht="25.5">
      <c r="B6" s="612"/>
      <c r="C6" s="614"/>
      <c r="D6" s="493" t="s">
        <v>97</v>
      </c>
      <c r="E6" s="527" t="s">
        <v>98</v>
      </c>
      <c r="F6" s="39"/>
    </row>
    <row r="7" spans="2:6" ht="12.75">
      <c r="B7" s="125" t="s">
        <v>99</v>
      </c>
      <c r="C7" s="127" t="s">
        <v>100</v>
      </c>
      <c r="D7" s="502">
        <v>232664</v>
      </c>
      <c r="E7" s="503">
        <v>2342501.06</v>
      </c>
      <c r="F7" s="39"/>
    </row>
    <row r="8" spans="2:6" ht="12.75">
      <c r="B8" s="125" t="s">
        <v>101</v>
      </c>
      <c r="C8" s="127" t="s">
        <v>102</v>
      </c>
      <c r="D8" s="502">
        <v>13786</v>
      </c>
      <c r="E8" s="503">
        <v>156014</v>
      </c>
      <c r="F8" s="39"/>
    </row>
    <row r="9" spans="2:6" ht="12.75">
      <c r="B9" s="125" t="s">
        <v>103</v>
      </c>
      <c r="C9" s="127" t="s">
        <v>104</v>
      </c>
      <c r="D9" s="502">
        <v>96634</v>
      </c>
      <c r="E9" s="503">
        <v>1156765.28</v>
      </c>
      <c r="F9" s="39"/>
    </row>
    <row r="10" spans="2:6" ht="12.75">
      <c r="B10" s="125" t="s">
        <v>55</v>
      </c>
      <c r="C10" s="127" t="s">
        <v>105</v>
      </c>
      <c r="D10" s="502">
        <v>77832</v>
      </c>
      <c r="E10" s="503">
        <v>936676.04</v>
      </c>
      <c r="F10" s="39"/>
    </row>
    <row r="11" spans="2:6" ht="12.75">
      <c r="B11" s="125" t="s">
        <v>57</v>
      </c>
      <c r="C11" s="127" t="s">
        <v>238</v>
      </c>
      <c r="D11" s="502">
        <v>70</v>
      </c>
      <c r="E11" s="503">
        <v>3150</v>
      </c>
      <c r="F11" s="39"/>
    </row>
    <row r="12" spans="2:6" ht="12.75">
      <c r="B12" s="125" t="s">
        <v>239</v>
      </c>
      <c r="C12" s="127" t="s">
        <v>107</v>
      </c>
      <c r="D12" s="502">
        <v>79783</v>
      </c>
      <c r="E12" s="503">
        <v>828052.71</v>
      </c>
      <c r="F12" s="39"/>
    </row>
    <row r="13" spans="2:6" ht="12.75">
      <c r="B13" s="125" t="s">
        <v>240</v>
      </c>
      <c r="C13" s="127" t="s">
        <v>118</v>
      </c>
      <c r="D13" s="502">
        <v>81216</v>
      </c>
      <c r="E13" s="503">
        <v>685946.99</v>
      </c>
      <c r="F13" s="39"/>
    </row>
    <row r="14" spans="2:6" ht="12.75">
      <c r="B14" s="125" t="s">
        <v>33</v>
      </c>
      <c r="C14" s="127" t="s">
        <v>106</v>
      </c>
      <c r="D14" s="502">
        <v>112344</v>
      </c>
      <c r="E14" s="503">
        <v>302478.57</v>
      </c>
      <c r="F14" s="39"/>
    </row>
    <row r="15" spans="2:6" ht="12.75">
      <c r="B15" s="125" t="s">
        <v>108</v>
      </c>
      <c r="C15" s="127" t="s">
        <v>109</v>
      </c>
      <c r="D15" s="502">
        <v>33029</v>
      </c>
      <c r="E15" s="506">
        <v>574313.75</v>
      </c>
      <c r="F15" s="39"/>
    </row>
    <row r="16" spans="2:6" ht="12.75">
      <c r="B16" s="125" t="s">
        <v>110</v>
      </c>
      <c r="C16" s="127" t="s">
        <v>111</v>
      </c>
      <c r="D16" s="502">
        <v>43871</v>
      </c>
      <c r="E16" s="503">
        <v>263306</v>
      </c>
      <c r="F16" s="39"/>
    </row>
    <row r="17" spans="2:6" ht="12.75">
      <c r="B17" s="125" t="s">
        <v>112</v>
      </c>
      <c r="C17" s="127" t="s">
        <v>113</v>
      </c>
      <c r="D17" s="502">
        <v>107357</v>
      </c>
      <c r="E17" s="503">
        <v>2002146.36</v>
      </c>
      <c r="F17" s="39"/>
    </row>
    <row r="18" spans="2:6" ht="12.75">
      <c r="B18" s="125" t="s">
        <v>114</v>
      </c>
      <c r="C18" s="127" t="s">
        <v>115</v>
      </c>
      <c r="D18" s="502">
        <v>72681</v>
      </c>
      <c r="E18" s="503">
        <v>729349.21</v>
      </c>
      <c r="F18" s="39"/>
    </row>
    <row r="19" spans="2:6" ht="12.75">
      <c r="B19" s="125" t="s">
        <v>116</v>
      </c>
      <c r="C19" s="127" t="s">
        <v>117</v>
      </c>
      <c r="D19" s="502">
        <v>111697</v>
      </c>
      <c r="E19" s="503">
        <v>1005247</v>
      </c>
      <c r="F19" s="39"/>
    </row>
    <row r="20" spans="2:6" ht="12.75">
      <c r="B20" s="125" t="s">
        <v>241</v>
      </c>
      <c r="C20" s="127" t="s">
        <v>242</v>
      </c>
      <c r="D20" s="502">
        <v>240537</v>
      </c>
      <c r="E20" s="503">
        <v>2410733.32</v>
      </c>
      <c r="F20" s="39"/>
    </row>
    <row r="21" spans="2:6" ht="12.75">
      <c r="B21" s="125" t="s">
        <v>243</v>
      </c>
      <c r="C21" s="127" t="s">
        <v>244</v>
      </c>
      <c r="D21" s="502">
        <v>8198</v>
      </c>
      <c r="E21" s="503">
        <v>8198</v>
      </c>
      <c r="F21" s="40"/>
    </row>
    <row r="22" spans="2:6" ht="14.25" customHeight="1">
      <c r="B22" s="125" t="s">
        <v>245</v>
      </c>
      <c r="C22" s="127" t="s">
        <v>246</v>
      </c>
      <c r="D22" s="502">
        <v>2119</v>
      </c>
      <c r="E22" s="503">
        <v>20548.19</v>
      </c>
      <c r="F22" s="39"/>
    </row>
    <row r="23" spans="2:5" ht="12.75">
      <c r="B23" s="126" t="s">
        <v>247</v>
      </c>
      <c r="C23" s="128" t="s">
        <v>248</v>
      </c>
      <c r="D23" s="507">
        <v>148</v>
      </c>
      <c r="E23" s="508">
        <v>622</v>
      </c>
    </row>
    <row r="24" spans="2:5" ht="12.75">
      <c r="B24" s="126" t="s">
        <v>249</v>
      </c>
      <c r="C24" s="128" t="s">
        <v>250</v>
      </c>
      <c r="D24" s="507">
        <v>58658</v>
      </c>
      <c r="E24" s="508">
        <v>226464</v>
      </c>
    </row>
    <row r="25" spans="2:5" ht="13.5" thickBot="1">
      <c r="B25" s="126" t="s">
        <v>119</v>
      </c>
      <c r="C25" s="128" t="s">
        <v>120</v>
      </c>
      <c r="D25" s="507">
        <v>450</v>
      </c>
      <c r="E25" s="508">
        <v>1800</v>
      </c>
    </row>
    <row r="26" spans="2:5" ht="13.5" thickBot="1">
      <c r="B26" s="528"/>
      <c r="C26" s="529" t="s">
        <v>254</v>
      </c>
      <c r="D26" s="530">
        <f>SUM(D7:D25)</f>
        <v>1373074</v>
      </c>
      <c r="E26" s="531">
        <f>SUM(E7:E25)</f>
        <v>13654312.479999999</v>
      </c>
    </row>
    <row r="27" spans="2:5" ht="26.25" thickBot="1">
      <c r="B27" s="534"/>
      <c r="C27" s="532" t="s">
        <v>122</v>
      </c>
      <c r="D27" s="533">
        <v>27506</v>
      </c>
      <c r="E27" s="531">
        <v>119245.13</v>
      </c>
    </row>
    <row r="28" spans="2:5" ht="12.75">
      <c r="B28" s="58"/>
      <c r="C28" s="59"/>
      <c r="D28" s="60"/>
      <c r="E28" s="58"/>
    </row>
    <row r="29" spans="2:5" ht="13.5" thickBot="1">
      <c r="B29" s="39"/>
      <c r="C29" s="45"/>
      <c r="D29" s="54"/>
      <c r="E29" s="54"/>
    </row>
    <row r="30" spans="2:5" ht="13.5" thickBot="1">
      <c r="B30" s="39"/>
      <c r="C30" s="532" t="s">
        <v>124</v>
      </c>
      <c r="D30" s="530">
        <v>29564</v>
      </c>
      <c r="E30" s="531">
        <v>682806.94</v>
      </c>
    </row>
    <row r="36" ht="12.75">
      <c r="E36" s="184" t="s">
        <v>125</v>
      </c>
    </row>
    <row r="37" spans="2:12" ht="15">
      <c r="B37" s="290"/>
      <c r="E37" s="617"/>
      <c r="F37" s="617"/>
      <c r="L37" s="484"/>
    </row>
    <row r="38" spans="2:6" ht="30.75" customHeight="1">
      <c r="B38" s="610" t="s">
        <v>314</v>
      </c>
      <c r="C38" s="610"/>
      <c r="D38" s="610"/>
      <c r="E38" s="610"/>
      <c r="F38" s="184"/>
    </row>
    <row r="39" spans="2:6" ht="12.75">
      <c r="B39" s="39"/>
      <c r="C39" s="39"/>
      <c r="D39" s="54"/>
      <c r="E39" s="54"/>
      <c r="F39" s="39"/>
    </row>
    <row r="40" spans="2:6" ht="18" customHeight="1">
      <c r="B40" s="619" t="s">
        <v>0</v>
      </c>
      <c r="C40" s="619" t="s">
        <v>126</v>
      </c>
      <c r="D40" s="620" t="s">
        <v>308</v>
      </c>
      <c r="E40" s="620"/>
      <c r="F40" s="40"/>
    </row>
    <row r="41" spans="2:6" ht="30.75" customHeight="1">
      <c r="B41" s="622"/>
      <c r="C41" s="614"/>
      <c r="D41" s="292" t="s">
        <v>97</v>
      </c>
      <c r="E41" s="292" t="s">
        <v>98</v>
      </c>
      <c r="F41" s="39"/>
    </row>
    <row r="42" spans="2:6" ht="12.75">
      <c r="B42" s="293" t="s">
        <v>112</v>
      </c>
      <c r="C42" s="135" t="s">
        <v>127</v>
      </c>
      <c r="D42" s="46">
        <v>94</v>
      </c>
      <c r="E42" s="294">
        <v>2063.21</v>
      </c>
      <c r="F42" s="39"/>
    </row>
    <row r="43" spans="2:6" ht="12.75">
      <c r="B43" s="293" t="s">
        <v>112</v>
      </c>
      <c r="C43" s="135" t="s">
        <v>128</v>
      </c>
      <c r="D43" s="46">
        <v>14965</v>
      </c>
      <c r="E43" s="294">
        <v>363408.55</v>
      </c>
      <c r="F43" s="39"/>
    </row>
    <row r="44" spans="2:6" ht="12.75">
      <c r="B44" s="293" t="s">
        <v>112</v>
      </c>
      <c r="C44" s="135" t="s">
        <v>129</v>
      </c>
      <c r="D44" s="46">
        <v>9955</v>
      </c>
      <c r="E44" s="294">
        <v>218700.41</v>
      </c>
      <c r="F44" s="39"/>
    </row>
    <row r="45" spans="2:6" ht="12.75">
      <c r="B45" s="293" t="s">
        <v>112</v>
      </c>
      <c r="C45" s="135" t="s">
        <v>82</v>
      </c>
      <c r="D45" s="46">
        <v>4410</v>
      </c>
      <c r="E45" s="294">
        <v>97020</v>
      </c>
      <c r="F45" s="39"/>
    </row>
    <row r="46" spans="2:6" ht="12.75" hidden="1">
      <c r="B46" s="293" t="s">
        <v>112</v>
      </c>
      <c r="C46" s="135" t="s">
        <v>29</v>
      </c>
      <c r="D46" s="46">
        <v>0</v>
      </c>
      <c r="E46" s="294">
        <v>0</v>
      </c>
      <c r="F46" s="39"/>
    </row>
    <row r="47" spans="2:6" ht="12.75">
      <c r="B47" s="293" t="s">
        <v>112</v>
      </c>
      <c r="C47" s="135" t="s">
        <v>75</v>
      </c>
      <c r="D47" s="46">
        <v>140</v>
      </c>
      <c r="E47" s="294">
        <v>1614.77</v>
      </c>
      <c r="F47" s="39"/>
    </row>
    <row r="48" spans="2:6" ht="12.75">
      <c r="B48" s="620" t="s">
        <v>121</v>
      </c>
      <c r="C48" s="620"/>
      <c r="D48" s="295">
        <f>SUM(D42:D47)</f>
        <v>29564</v>
      </c>
      <c r="E48" s="296">
        <f>SUM(E42:E47)</f>
        <v>682806.9400000001</v>
      </c>
      <c r="F48" s="40"/>
    </row>
    <row r="49" spans="2:6" ht="12.75">
      <c r="B49" s="621"/>
      <c r="C49" s="621"/>
      <c r="D49" s="298"/>
      <c r="E49" s="299"/>
      <c r="F49" s="39"/>
    </row>
    <row r="50" spans="2:6" ht="12.75">
      <c r="B50" s="621"/>
      <c r="C50" s="621"/>
      <c r="D50" s="298"/>
      <c r="E50" s="299"/>
      <c r="F50" s="39"/>
    </row>
    <row r="51" spans="2:6" ht="15">
      <c r="B51" s="610" t="s">
        <v>322</v>
      </c>
      <c r="C51" s="610"/>
      <c r="D51" s="610"/>
      <c r="E51" s="610"/>
      <c r="F51" s="39"/>
    </row>
    <row r="52" spans="2:6" ht="12.75">
      <c r="B52" s="39"/>
      <c r="C52" s="39"/>
      <c r="D52" s="54"/>
      <c r="E52" s="54"/>
      <c r="F52" s="39"/>
    </row>
    <row r="53" spans="2:6" ht="22.5" customHeight="1">
      <c r="B53" s="619"/>
      <c r="C53" s="619" t="s">
        <v>132</v>
      </c>
      <c r="D53" s="618" t="s">
        <v>308</v>
      </c>
      <c r="E53" s="618"/>
      <c r="F53" s="39"/>
    </row>
    <row r="54" spans="2:6" ht="28.5" customHeight="1">
      <c r="B54" s="622"/>
      <c r="C54" s="614"/>
      <c r="D54" s="292" t="s">
        <v>97</v>
      </c>
      <c r="E54" s="292" t="s">
        <v>98</v>
      </c>
      <c r="F54" s="39"/>
    </row>
    <row r="55" spans="2:6" ht="12.75">
      <c r="B55" s="293"/>
      <c r="C55" s="135" t="s">
        <v>210</v>
      </c>
      <c r="D55" s="46">
        <v>1373074</v>
      </c>
      <c r="E55" s="294">
        <v>13654312.48</v>
      </c>
      <c r="F55" s="39"/>
    </row>
    <row r="56" spans="2:6" ht="12.75">
      <c r="B56" s="293"/>
      <c r="C56" s="135" t="s">
        <v>127</v>
      </c>
      <c r="D56" s="46">
        <v>94</v>
      </c>
      <c r="E56" s="294">
        <v>2063.21</v>
      </c>
      <c r="F56" s="39"/>
    </row>
    <row r="57" spans="2:6" ht="12.75">
      <c r="B57" s="293"/>
      <c r="C57" s="135" t="s">
        <v>128</v>
      </c>
      <c r="D57" s="46">
        <v>14965</v>
      </c>
      <c r="E57" s="294">
        <v>363408.55</v>
      </c>
      <c r="F57" s="39"/>
    </row>
    <row r="58" spans="2:6" ht="12.75">
      <c r="B58" s="293"/>
      <c r="C58" s="135" t="s">
        <v>129</v>
      </c>
      <c r="D58" s="46">
        <v>9955</v>
      </c>
      <c r="E58" s="294">
        <v>218700.41</v>
      </c>
      <c r="F58" s="39"/>
    </row>
    <row r="59" spans="2:6" ht="12.75">
      <c r="B59" s="293"/>
      <c r="C59" s="135" t="s">
        <v>82</v>
      </c>
      <c r="D59" s="46">
        <v>4410</v>
      </c>
      <c r="E59" s="294">
        <v>97020</v>
      </c>
      <c r="F59" s="39"/>
    </row>
    <row r="60" spans="2:6" ht="12.75" hidden="1">
      <c r="B60" s="293"/>
      <c r="C60" s="135" t="s">
        <v>29</v>
      </c>
      <c r="D60" s="46">
        <v>0</v>
      </c>
      <c r="E60" s="294">
        <v>0</v>
      </c>
      <c r="F60" s="39"/>
    </row>
    <row r="61" spans="2:6" ht="12.75">
      <c r="B61" s="293"/>
      <c r="C61" s="135" t="s">
        <v>75</v>
      </c>
      <c r="D61" s="46">
        <v>140</v>
      </c>
      <c r="E61" s="294">
        <v>1614.77</v>
      </c>
      <c r="F61" s="39"/>
    </row>
    <row r="62" spans="2:6" ht="12.75">
      <c r="B62" s="620" t="s">
        <v>133</v>
      </c>
      <c r="C62" s="620"/>
      <c r="D62" s="295">
        <f>SUM(D55:D61)</f>
        <v>1402638</v>
      </c>
      <c r="E62" s="296">
        <f>SUM(E55:E61)</f>
        <v>14337119.420000002</v>
      </c>
      <c r="F62" s="39"/>
    </row>
  </sheetData>
  <sheetProtection/>
  <mergeCells count="17">
    <mergeCell ref="B62:C62"/>
    <mergeCell ref="B49:C49"/>
    <mergeCell ref="B50:C50"/>
    <mergeCell ref="B51:E51"/>
    <mergeCell ref="B53:B54"/>
    <mergeCell ref="D40:E40"/>
    <mergeCell ref="B40:B41"/>
    <mergeCell ref="B3:E3"/>
    <mergeCell ref="B5:B6"/>
    <mergeCell ref="C5:C6"/>
    <mergeCell ref="D5:E5"/>
    <mergeCell ref="E37:F37"/>
    <mergeCell ref="D53:E53"/>
    <mergeCell ref="C53:C54"/>
    <mergeCell ref="B38:E38"/>
    <mergeCell ref="B48:C48"/>
    <mergeCell ref="C40:C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134</v>
      </c>
    </row>
    <row r="3" spans="2:6" ht="42" customHeight="1">
      <c r="B3" s="631" t="s">
        <v>284</v>
      </c>
      <c r="C3" s="631"/>
      <c r="D3" s="631"/>
      <c r="E3" s="631"/>
      <c r="F3" s="631"/>
    </row>
    <row r="4" spans="2:6" ht="16.5" customHeight="1">
      <c r="B4" s="272"/>
      <c r="C4" s="272"/>
      <c r="D4" s="272"/>
      <c r="E4" s="272"/>
      <c r="F4" s="272"/>
    </row>
    <row r="5" spans="2:6" ht="12.75">
      <c r="B5" s="1"/>
      <c r="C5" s="1"/>
      <c r="D5" s="10"/>
      <c r="E5" s="1"/>
      <c r="F5" s="1"/>
    </row>
    <row r="6" spans="2:6" ht="33.75">
      <c r="B6" s="300" t="s">
        <v>0</v>
      </c>
      <c r="C6" s="301" t="s">
        <v>135</v>
      </c>
      <c r="D6" s="302" t="s">
        <v>24</v>
      </c>
      <c r="E6" s="302" t="s">
        <v>25</v>
      </c>
      <c r="F6" s="302" t="s">
        <v>285</v>
      </c>
    </row>
    <row r="7" spans="2:6" ht="12.75">
      <c r="B7" s="303" t="s">
        <v>136</v>
      </c>
      <c r="C7" s="626" t="s">
        <v>82</v>
      </c>
      <c r="D7" s="627"/>
      <c r="E7" s="627"/>
      <c r="F7" s="627"/>
    </row>
    <row r="8" spans="2:6" ht="12.75">
      <c r="B8" s="304"/>
      <c r="C8" s="305"/>
      <c r="D8" s="306"/>
      <c r="E8" s="76">
        <f>SUM(E9:E10)</f>
        <v>1187338.14</v>
      </c>
      <c r="F8" s="473">
        <f>SUM(F9:F10)</f>
        <v>660912.22</v>
      </c>
    </row>
    <row r="9" spans="2:6" ht="13.5" customHeight="1">
      <c r="B9" s="297" t="s">
        <v>26</v>
      </c>
      <c r="C9" s="307" t="s">
        <v>137</v>
      </c>
      <c r="D9" s="322">
        <v>1993</v>
      </c>
      <c r="E9" s="308">
        <v>1090318.14</v>
      </c>
      <c r="F9" s="474">
        <v>660912.22</v>
      </c>
    </row>
    <row r="10" spans="2:6" ht="12.75">
      <c r="B10" s="309" t="s">
        <v>138</v>
      </c>
      <c r="C10" s="78" t="s">
        <v>139</v>
      </c>
      <c r="D10" s="388">
        <v>2009</v>
      </c>
      <c r="E10" s="4">
        <v>97020</v>
      </c>
      <c r="F10" s="214">
        <v>0</v>
      </c>
    </row>
    <row r="11" spans="2:6" ht="12.75">
      <c r="B11" s="303" t="s">
        <v>140</v>
      </c>
      <c r="C11" s="626" t="s">
        <v>141</v>
      </c>
      <c r="D11" s="632"/>
      <c r="E11" s="632"/>
      <c r="F11" s="632"/>
    </row>
    <row r="12" spans="2:6" ht="12.75">
      <c r="B12" s="304"/>
      <c r="C12" s="305"/>
      <c r="D12" s="78"/>
      <c r="E12" s="81">
        <f>SUM(E13:E18)</f>
        <v>8829410.5</v>
      </c>
      <c r="F12" s="81">
        <f>SUM(F13:F18)</f>
        <v>4469729.13</v>
      </c>
    </row>
    <row r="13" spans="2:6" ht="18" customHeight="1">
      <c r="B13" s="297" t="s">
        <v>26</v>
      </c>
      <c r="C13" s="307" t="s">
        <v>142</v>
      </c>
      <c r="D13" s="387">
        <v>2008</v>
      </c>
      <c r="E13" s="311">
        <v>922549.63</v>
      </c>
      <c r="F13" s="476">
        <v>582359.44</v>
      </c>
    </row>
    <row r="14" spans="2:6" ht="13.5" customHeight="1">
      <c r="B14" s="297" t="s">
        <v>138</v>
      </c>
      <c r="C14" s="307" t="s">
        <v>143</v>
      </c>
      <c r="D14" s="387">
        <v>2008</v>
      </c>
      <c r="E14" s="311">
        <v>1318683.21</v>
      </c>
      <c r="F14" s="476">
        <v>832418.81</v>
      </c>
    </row>
    <row r="15" spans="2:6" ht="18.75" customHeight="1">
      <c r="B15" s="297" t="s">
        <v>27</v>
      </c>
      <c r="C15" s="307" t="s">
        <v>144</v>
      </c>
      <c r="D15" s="387">
        <v>2000</v>
      </c>
      <c r="E15" s="311">
        <v>514062.68</v>
      </c>
      <c r="F15" s="476">
        <v>324502.13</v>
      </c>
    </row>
    <row r="16" spans="2:6" ht="15" customHeight="1">
      <c r="B16" s="297" t="s">
        <v>145</v>
      </c>
      <c r="C16" s="307" t="s">
        <v>146</v>
      </c>
      <c r="D16" s="387">
        <v>2002</v>
      </c>
      <c r="E16" s="311">
        <v>4380560</v>
      </c>
      <c r="F16" s="476">
        <v>2177378.35</v>
      </c>
    </row>
    <row r="17" spans="2:6" ht="14.25" customHeight="1">
      <c r="B17" s="297" t="s">
        <v>147</v>
      </c>
      <c r="C17" s="307" t="s">
        <v>148</v>
      </c>
      <c r="D17" s="387">
        <v>2006</v>
      </c>
      <c r="E17" s="311">
        <v>1474854.57</v>
      </c>
      <c r="F17" s="476">
        <v>553070.4</v>
      </c>
    </row>
    <row r="18" spans="2:6" ht="12.75">
      <c r="B18" s="297" t="s">
        <v>149</v>
      </c>
      <c r="C18" s="78" t="s">
        <v>139</v>
      </c>
      <c r="D18" s="12">
        <v>2009</v>
      </c>
      <c r="E18" s="4">
        <v>218700.41</v>
      </c>
      <c r="F18" s="475">
        <v>0</v>
      </c>
    </row>
    <row r="19" spans="2:6" ht="12.75">
      <c r="B19" s="303" t="s">
        <v>150</v>
      </c>
      <c r="C19" s="626" t="s">
        <v>128</v>
      </c>
      <c r="D19" s="627"/>
      <c r="E19" s="627"/>
      <c r="F19" s="627"/>
    </row>
    <row r="20" spans="2:6" ht="12.75">
      <c r="B20" s="309"/>
      <c r="C20" s="78"/>
      <c r="D20" s="12"/>
      <c r="E20" s="153">
        <f>SUM(E21:E22)</f>
        <v>1752550.1500000001</v>
      </c>
      <c r="F20" s="153">
        <f>SUM(F21:F22)</f>
        <v>633003.72</v>
      </c>
    </row>
    <row r="21" spans="2:6" ht="13.5" customHeight="1">
      <c r="B21" s="309" t="s">
        <v>26</v>
      </c>
      <c r="C21" s="78" t="s">
        <v>137</v>
      </c>
      <c r="D21" s="12">
        <v>2008</v>
      </c>
      <c r="E21" s="310">
        <v>1389141.6</v>
      </c>
      <c r="F21" s="475">
        <v>633003.72</v>
      </c>
    </row>
    <row r="22" spans="2:6" ht="12.75">
      <c r="B22" s="309" t="s">
        <v>138</v>
      </c>
      <c r="C22" s="78" t="s">
        <v>139</v>
      </c>
      <c r="D22" s="12">
        <v>2009</v>
      </c>
      <c r="E22" s="4">
        <v>363408.55</v>
      </c>
      <c r="F22" s="4">
        <v>0</v>
      </c>
    </row>
    <row r="23" spans="2:6" ht="12.75">
      <c r="B23" s="303" t="s">
        <v>151</v>
      </c>
      <c r="C23" s="626" t="s">
        <v>127</v>
      </c>
      <c r="D23" s="627"/>
      <c r="E23" s="627"/>
      <c r="F23" s="627"/>
    </row>
    <row r="24" spans="2:6" ht="12.75">
      <c r="B24" s="633"/>
      <c r="C24" s="633"/>
      <c r="D24" s="633"/>
      <c r="E24" s="312">
        <f>SUM(E25:E26)</f>
        <v>30261.5</v>
      </c>
      <c r="F24" s="312">
        <f>SUM(F25:F26)</f>
        <v>17800.19</v>
      </c>
    </row>
    <row r="25" spans="2:6" ht="12.75">
      <c r="B25" s="309" t="s">
        <v>26</v>
      </c>
      <c r="C25" s="78" t="s">
        <v>139</v>
      </c>
      <c r="D25" s="12">
        <v>2009</v>
      </c>
      <c r="E25" s="4">
        <v>2063.21</v>
      </c>
      <c r="F25" s="214">
        <v>0</v>
      </c>
    </row>
    <row r="26" spans="2:6" ht="13.5" customHeight="1">
      <c r="B26" s="309" t="s">
        <v>138</v>
      </c>
      <c r="C26" s="78" t="s">
        <v>152</v>
      </c>
      <c r="D26" s="12">
        <v>2009</v>
      </c>
      <c r="E26" s="4">
        <v>28198.29</v>
      </c>
      <c r="F26" s="214">
        <v>17800.19</v>
      </c>
    </row>
    <row r="27" spans="2:6" ht="12.75" hidden="1">
      <c r="B27" s="303" t="s">
        <v>153</v>
      </c>
      <c r="C27" s="626" t="s">
        <v>154</v>
      </c>
      <c r="D27" s="627"/>
      <c r="E27" s="627"/>
      <c r="F27" s="627"/>
    </row>
    <row r="28" spans="2:6" ht="12.75" hidden="1">
      <c r="B28" s="304"/>
      <c r="C28" s="305"/>
      <c r="D28" s="306"/>
      <c r="E28" s="313">
        <f>SUM(E29:E31)</f>
        <v>0</v>
      </c>
      <c r="F28" s="491">
        <f>SUM(F29:F31)</f>
        <v>0</v>
      </c>
    </row>
    <row r="29" spans="2:6" ht="12.75" hidden="1">
      <c r="B29" s="309" t="s">
        <v>26</v>
      </c>
      <c r="C29" s="78"/>
      <c r="D29" s="12"/>
      <c r="E29" s="4"/>
      <c r="F29" s="214">
        <v>0</v>
      </c>
    </row>
    <row r="30" spans="2:6" ht="15" customHeight="1" hidden="1">
      <c r="B30" s="309" t="s">
        <v>138</v>
      </c>
      <c r="C30" s="78"/>
      <c r="D30" s="12"/>
      <c r="E30" s="4"/>
      <c r="F30" s="214"/>
    </row>
    <row r="31" spans="2:6" ht="27.75" customHeight="1" hidden="1">
      <c r="B31" s="309"/>
      <c r="C31" s="78" t="s">
        <v>155</v>
      </c>
      <c r="D31" s="12"/>
      <c r="E31" s="4"/>
      <c r="F31" s="214"/>
    </row>
    <row r="32" spans="2:6" ht="12.75" hidden="1">
      <c r="B32" s="303" t="s">
        <v>28</v>
      </c>
      <c r="C32" s="626" t="s">
        <v>29</v>
      </c>
      <c r="D32" s="627"/>
      <c r="E32" s="627"/>
      <c r="F32" s="627"/>
    </row>
    <row r="33" spans="2:6" ht="12.75" hidden="1">
      <c r="B33" s="314"/>
      <c r="C33" s="315"/>
      <c r="D33" s="306"/>
      <c r="E33" s="76">
        <f>SUM(E34:E35)</f>
        <v>0</v>
      </c>
      <c r="F33" s="76">
        <f>SUM(F34:F35)</f>
        <v>0</v>
      </c>
    </row>
    <row r="34" spans="2:6" ht="12.75" hidden="1">
      <c r="B34" s="316" t="s">
        <v>26</v>
      </c>
      <c r="C34" s="17"/>
      <c r="D34" s="12"/>
      <c r="E34" s="4"/>
      <c r="F34" s="4"/>
    </row>
    <row r="35" spans="2:6" ht="12.75" hidden="1">
      <c r="B35" s="316" t="s">
        <v>138</v>
      </c>
      <c r="C35" s="17"/>
      <c r="D35" s="12"/>
      <c r="E35" s="4"/>
      <c r="F35" s="4"/>
    </row>
    <row r="36" spans="2:6" ht="12.75">
      <c r="B36" s="303" t="s">
        <v>153</v>
      </c>
      <c r="C36" s="626" t="s">
        <v>75</v>
      </c>
      <c r="D36" s="627"/>
      <c r="E36" s="627"/>
      <c r="F36" s="627"/>
    </row>
    <row r="37" spans="2:6" ht="12.75">
      <c r="B37" s="317"/>
      <c r="C37" s="318"/>
      <c r="D37" s="319"/>
      <c r="E37" s="313">
        <f>SUM(E38:E39)</f>
        <v>54058.35</v>
      </c>
      <c r="F37" s="313">
        <f>SUM(F38:F39)</f>
        <v>22405.45</v>
      </c>
    </row>
    <row r="38" spans="2:6" ht="12.75">
      <c r="B38" s="320" t="s">
        <v>26</v>
      </c>
      <c r="C38" s="321" t="s">
        <v>139</v>
      </c>
      <c r="D38" s="322">
        <v>2009</v>
      </c>
      <c r="E38" s="323">
        <v>1614.77</v>
      </c>
      <c r="F38" s="477">
        <v>0</v>
      </c>
    </row>
    <row r="39" spans="2:6" ht="13.5" customHeight="1">
      <c r="B39" s="320" t="s">
        <v>138</v>
      </c>
      <c r="C39" s="321" t="s">
        <v>156</v>
      </c>
      <c r="D39" s="322">
        <v>2009</v>
      </c>
      <c r="E39" s="323">
        <v>52443.58</v>
      </c>
      <c r="F39" s="323">
        <v>22405.45</v>
      </c>
    </row>
    <row r="40" spans="2:6" ht="12.75">
      <c r="B40" s="287"/>
      <c r="C40" s="287"/>
      <c r="D40" s="322"/>
      <c r="E40" s="323"/>
      <c r="F40" s="323"/>
    </row>
    <row r="41" spans="2:6" ht="12.75">
      <c r="B41" s="628" t="s">
        <v>30</v>
      </c>
      <c r="C41" s="629"/>
      <c r="D41" s="630"/>
      <c r="E41" s="324">
        <f>E8+E12+E20+E24+E28+E33+E37</f>
        <v>11853618.64</v>
      </c>
      <c r="F41" s="324">
        <f>F8+F12+F20+F24+F28+F33+F37</f>
        <v>5803850.71</v>
      </c>
    </row>
    <row r="42" spans="2:6" ht="12.75">
      <c r="B42" s="623" t="s">
        <v>218</v>
      </c>
      <c r="C42" s="624"/>
      <c r="D42" s="625"/>
      <c r="E42" s="462">
        <f>E9+E13+E14+E15+E16+E17+E21+E26+E30+E31+E39</f>
        <v>11170811.7</v>
      </c>
      <c r="F42" s="461"/>
    </row>
    <row r="43" spans="2:6" ht="12.75">
      <c r="B43" s="623" t="s">
        <v>219</v>
      </c>
      <c r="C43" s="624"/>
      <c r="D43" s="625"/>
      <c r="E43" s="462">
        <f>E10+E18+E22+E25+E29+E38</f>
        <v>682806.94</v>
      </c>
      <c r="F43" s="461"/>
    </row>
    <row r="44" ht="12.75">
      <c r="E44" s="463"/>
    </row>
  </sheetData>
  <sheetProtection/>
  <mergeCells count="12">
    <mergeCell ref="B3:F3"/>
    <mergeCell ref="C7:F7"/>
    <mergeCell ref="C11:F11"/>
    <mergeCell ref="C19:F19"/>
    <mergeCell ref="C23:F23"/>
    <mergeCell ref="B24:D24"/>
    <mergeCell ref="B42:D42"/>
    <mergeCell ref="B43:D43"/>
    <mergeCell ref="C27:F27"/>
    <mergeCell ref="C32:F32"/>
    <mergeCell ref="C36:F36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6"/>
  <sheetViews>
    <sheetView view="pageBreakPreview" zoomScale="98" zoomScaleSheetLayoutView="98" zoomScalePageLayoutView="0" workbookViewId="0" topLeftCell="A41">
      <selection activeCell="C67" sqref="C67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7.57421875" style="0" customWidth="1"/>
    <col min="4" max="4" width="16.140625" style="0" customWidth="1"/>
    <col min="5" max="5" width="21.140625" style="0" customWidth="1"/>
    <col min="6" max="6" width="14.7109375" style="0" customWidth="1"/>
  </cols>
  <sheetData>
    <row r="1" spans="2:6" ht="17.25" customHeight="1">
      <c r="B1" s="405"/>
      <c r="C1" s="406"/>
      <c r="D1" s="636" t="s">
        <v>157</v>
      </c>
      <c r="E1" s="636"/>
      <c r="F1" s="478"/>
    </row>
    <row r="2" spans="2:6" ht="53.25" customHeight="1">
      <c r="B2" s="634" t="s">
        <v>315</v>
      </c>
      <c r="C2" s="634"/>
      <c r="D2" s="634"/>
      <c r="E2" s="634"/>
      <c r="F2" s="407"/>
    </row>
    <row r="3" spans="2:6" ht="24" customHeight="1">
      <c r="B3" s="634" t="s">
        <v>158</v>
      </c>
      <c r="C3" s="634"/>
      <c r="D3" s="634"/>
      <c r="E3" s="634"/>
      <c r="F3" s="403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43" t="s">
        <v>12</v>
      </c>
      <c r="C5" s="325" t="s">
        <v>274</v>
      </c>
      <c r="D5" s="325" t="s">
        <v>297</v>
      </c>
      <c r="E5" s="396" t="s">
        <v>13</v>
      </c>
      <c r="F5" s="391"/>
    </row>
    <row r="6" spans="2:6" ht="39" customHeight="1">
      <c r="B6" s="326" t="s">
        <v>14</v>
      </c>
      <c r="C6" s="327">
        <f>C13+C11+C10+C9+C8+C7</f>
        <v>134051239.49999999</v>
      </c>
      <c r="D6" s="327">
        <f>SUM(D7:D11)+D13</f>
        <v>139383322.04999998</v>
      </c>
      <c r="E6" s="397">
        <f>E7+E8+E9+E10+E11+E13</f>
        <v>5332082.550000003</v>
      </c>
      <c r="F6" s="392"/>
    </row>
    <row r="7" spans="2:6" ht="21.75" customHeight="1">
      <c r="B7" s="328" t="s">
        <v>159</v>
      </c>
      <c r="C7" s="467">
        <v>13611389.86</v>
      </c>
      <c r="D7" s="467">
        <v>13654312.48</v>
      </c>
      <c r="E7" s="398">
        <f>D7-C7</f>
        <v>42922.62000000104</v>
      </c>
      <c r="F7" s="393"/>
    </row>
    <row r="8" spans="2:6" ht="19.5" customHeight="1">
      <c r="B8" s="328" t="s">
        <v>15</v>
      </c>
      <c r="C8" s="468">
        <v>108703179.96</v>
      </c>
      <c r="D8" s="468">
        <v>114043951.38</v>
      </c>
      <c r="E8" s="398">
        <f aca="true" t="shared" si="0" ref="E8:E13">D8-C8</f>
        <v>5340771.420000002</v>
      </c>
      <c r="F8" s="393"/>
    </row>
    <row r="9" spans="2:6" ht="40.5" customHeight="1">
      <c r="B9" s="328" t="s">
        <v>16</v>
      </c>
      <c r="C9" s="469">
        <v>3723859.41</v>
      </c>
      <c r="D9" s="469">
        <v>3948839.64</v>
      </c>
      <c r="E9" s="398">
        <f t="shared" si="0"/>
        <v>224980.22999999998</v>
      </c>
      <c r="F9" s="394"/>
    </row>
    <row r="10" spans="2:6" ht="24" customHeight="1">
      <c r="B10" s="328" t="s">
        <v>17</v>
      </c>
      <c r="C10" s="226">
        <v>1327669.35</v>
      </c>
      <c r="D10" s="226">
        <v>1427613.63</v>
      </c>
      <c r="E10" s="398">
        <f t="shared" si="0"/>
        <v>99944.2799999998</v>
      </c>
      <c r="F10" s="393"/>
    </row>
    <row r="11" spans="2:6" ht="22.5" customHeight="1">
      <c r="B11" s="330" t="s">
        <v>72</v>
      </c>
      <c r="C11" s="226">
        <v>4186581.13</v>
      </c>
      <c r="D11" s="226">
        <v>4331112.35</v>
      </c>
      <c r="E11" s="398">
        <f t="shared" si="0"/>
        <v>144531.21999999974</v>
      </c>
      <c r="F11" s="394"/>
    </row>
    <row r="12" spans="2:6" ht="21" customHeight="1">
      <c r="B12" s="331" t="s">
        <v>160</v>
      </c>
      <c r="C12" s="332">
        <v>2022084.64</v>
      </c>
      <c r="D12" s="332">
        <v>2022084.64</v>
      </c>
      <c r="E12" s="398">
        <f t="shared" si="0"/>
        <v>0</v>
      </c>
      <c r="F12" s="394"/>
    </row>
    <row r="13" spans="2:6" ht="24" customHeight="1" thickBot="1">
      <c r="B13" s="331" t="s">
        <v>18</v>
      </c>
      <c r="C13" s="333">
        <v>2498559.79</v>
      </c>
      <c r="D13" s="333">
        <v>1977492.57</v>
      </c>
      <c r="E13" s="541">
        <f t="shared" si="0"/>
        <v>-521067.22</v>
      </c>
      <c r="F13" s="393"/>
    </row>
    <row r="14" spans="2:6" ht="27.75" customHeight="1" thickBot="1">
      <c r="B14" s="334" t="s">
        <v>161</v>
      </c>
      <c r="C14" s="335">
        <v>1448519.09</v>
      </c>
      <c r="D14" s="335">
        <v>1599452.27</v>
      </c>
      <c r="E14" s="399">
        <f>D14-C14</f>
        <v>150933.17999999993</v>
      </c>
      <c r="F14" s="392"/>
    </row>
    <row r="15" spans="2:6" ht="29.25" customHeight="1" thickBot="1">
      <c r="B15" s="337" t="s">
        <v>19</v>
      </c>
      <c r="C15" s="338">
        <v>0</v>
      </c>
      <c r="D15" s="338">
        <v>0</v>
      </c>
      <c r="E15" s="400">
        <f>C15-D15</f>
        <v>0</v>
      </c>
      <c r="F15" s="392"/>
    </row>
    <row r="16" spans="2:6" ht="27" customHeight="1">
      <c r="B16" s="339" t="s">
        <v>20</v>
      </c>
      <c r="C16" s="340">
        <v>0</v>
      </c>
      <c r="D16" s="340">
        <v>0</v>
      </c>
      <c r="E16" s="401">
        <f>C16-D16</f>
        <v>0</v>
      </c>
      <c r="F16" s="395"/>
    </row>
    <row r="17" spans="2:6" ht="19.5" customHeight="1" thickBot="1">
      <c r="B17" s="341" t="s">
        <v>21</v>
      </c>
      <c r="C17" s="342">
        <v>0</v>
      </c>
      <c r="D17" s="342">
        <v>0</v>
      </c>
      <c r="E17" s="402">
        <f>C17-D17</f>
        <v>0</v>
      </c>
      <c r="F17" s="395"/>
    </row>
    <row r="18" spans="2:6" ht="13.5" thickBot="1">
      <c r="B18" s="343" t="s">
        <v>22</v>
      </c>
      <c r="C18" s="335">
        <f>C6+C14+C15</f>
        <v>135499758.58999997</v>
      </c>
      <c r="D18" s="335">
        <f>SUM(D6,D14,D15,)</f>
        <v>140982774.32</v>
      </c>
      <c r="E18" s="336">
        <f>E6+E14+E15</f>
        <v>5483015.730000002</v>
      </c>
      <c r="F18" s="392"/>
    </row>
    <row r="19" spans="2:6" ht="12.75">
      <c r="B19" s="28"/>
      <c r="C19" s="3"/>
      <c r="D19" s="3"/>
      <c r="E19" s="3"/>
      <c r="F19" s="7"/>
    </row>
    <row r="20" spans="2:6" ht="12.75">
      <c r="B20" s="635"/>
      <c r="C20" s="635"/>
      <c r="D20" s="635"/>
      <c r="E20" s="635"/>
      <c r="F20" s="389"/>
    </row>
    <row r="21" spans="2:6" ht="12.75">
      <c r="B21" s="635"/>
      <c r="C21" s="635"/>
      <c r="D21" s="635"/>
      <c r="E21" s="635"/>
      <c r="F21" s="635"/>
    </row>
    <row r="22" spans="2:6" ht="12.75">
      <c r="B22" s="635"/>
      <c r="C22" s="635"/>
      <c r="D22" s="635"/>
      <c r="E22" s="635"/>
      <c r="F22" s="635"/>
    </row>
    <row r="23" spans="2:6" ht="11.25" customHeight="1">
      <c r="B23" s="390"/>
      <c r="C23" s="390"/>
      <c r="D23" s="390"/>
      <c r="E23" s="390"/>
      <c r="F23" s="390"/>
    </row>
    <row r="24" spans="2:6" ht="12.75">
      <c r="B24" s="390"/>
      <c r="C24" s="390"/>
      <c r="D24" s="390"/>
      <c r="E24" s="390"/>
      <c r="F24" s="390"/>
    </row>
    <row r="40" spans="2:6" ht="12.75">
      <c r="B40" s="1"/>
      <c r="C40" s="1"/>
      <c r="D40" s="617" t="s">
        <v>162</v>
      </c>
      <c r="E40" s="617"/>
      <c r="F40" s="184"/>
    </row>
    <row r="41" spans="2:5" ht="39.75" customHeight="1">
      <c r="B41" s="642" t="s">
        <v>290</v>
      </c>
      <c r="C41" s="642"/>
      <c r="D41" s="642"/>
      <c r="E41" s="642"/>
    </row>
    <row r="42" spans="2:5" ht="23.25" customHeight="1">
      <c r="B42" s="645" t="s">
        <v>127</v>
      </c>
      <c r="C42" s="645"/>
      <c r="D42" s="645"/>
      <c r="E42" s="645"/>
    </row>
    <row r="43" spans="2:5" ht="12.75">
      <c r="B43" s="3"/>
      <c r="C43" s="3"/>
      <c r="D43" s="3"/>
      <c r="E43" s="3"/>
    </row>
    <row r="44" spans="2:5" ht="38.25">
      <c r="B44" s="187" t="s">
        <v>12</v>
      </c>
      <c r="C44" s="492" t="s">
        <v>256</v>
      </c>
      <c r="D44" s="424" t="s">
        <v>297</v>
      </c>
      <c r="E44" s="187" t="s">
        <v>13</v>
      </c>
    </row>
    <row r="45" spans="2:5" ht="29.25" customHeight="1">
      <c r="B45" s="219" t="s">
        <v>14</v>
      </c>
      <c r="C45" s="220">
        <f>SUM(C46:C51)</f>
        <v>45919.4</v>
      </c>
      <c r="D45" s="220">
        <f>SUM(D46:D51)</f>
        <v>45919.4</v>
      </c>
      <c r="E45" s="220">
        <f aca="true" t="shared" si="1" ref="E45:E51">D45-C45</f>
        <v>0</v>
      </c>
    </row>
    <row r="46" spans="2:5" ht="12.75">
      <c r="B46" s="221" t="s">
        <v>159</v>
      </c>
      <c r="C46" s="222">
        <v>2063.21</v>
      </c>
      <c r="D46" s="222">
        <v>2063.21</v>
      </c>
      <c r="E46" s="222">
        <f t="shared" si="1"/>
        <v>0</v>
      </c>
    </row>
    <row r="47" spans="2:5" ht="12.75">
      <c r="B47" s="221" t="s">
        <v>15</v>
      </c>
      <c r="C47" s="6">
        <v>28198.29</v>
      </c>
      <c r="D47" s="6">
        <v>28198.29</v>
      </c>
      <c r="E47" s="222">
        <f t="shared" si="1"/>
        <v>0</v>
      </c>
    </row>
    <row r="48" spans="2:5" ht="38.25">
      <c r="B48" s="221" t="s">
        <v>16</v>
      </c>
      <c r="C48" s="224">
        <v>15657.9</v>
      </c>
      <c r="D48" s="224">
        <v>15657.9</v>
      </c>
      <c r="E48" s="222">
        <f t="shared" si="1"/>
        <v>0</v>
      </c>
    </row>
    <row r="49" spans="2:5" ht="12.75">
      <c r="B49" s="221" t="s">
        <v>17</v>
      </c>
      <c r="C49" s="27">
        <v>0</v>
      </c>
      <c r="D49" s="27">
        <v>0</v>
      </c>
      <c r="E49" s="222">
        <f t="shared" si="1"/>
        <v>0</v>
      </c>
    </row>
    <row r="50" spans="2:5" ht="12.75">
      <c r="B50" s="221" t="s">
        <v>72</v>
      </c>
      <c r="C50" s="225">
        <v>0</v>
      </c>
      <c r="D50" s="225">
        <v>0</v>
      </c>
      <c r="E50" s="222">
        <f t="shared" si="1"/>
        <v>0</v>
      </c>
    </row>
    <row r="51" spans="2:5" ht="12.75">
      <c r="B51" s="221" t="s">
        <v>18</v>
      </c>
      <c r="C51" s="225"/>
      <c r="D51" s="225"/>
      <c r="E51" s="222">
        <f t="shared" si="1"/>
        <v>0</v>
      </c>
    </row>
    <row r="52" spans="2:5" ht="28.5" customHeight="1">
      <c r="B52" s="219" t="s">
        <v>161</v>
      </c>
      <c r="C52" s="220">
        <v>0</v>
      </c>
      <c r="D52" s="220">
        <v>0</v>
      </c>
      <c r="E52" s="220">
        <v>0</v>
      </c>
    </row>
    <row r="53" spans="2:5" ht="27.75" customHeight="1">
      <c r="B53" s="219" t="s">
        <v>19</v>
      </c>
      <c r="C53" s="220">
        <f>SUM(C54:C55)</f>
        <v>0</v>
      </c>
      <c r="D53" s="220">
        <f>SUM(D54:D55)</f>
        <v>0</v>
      </c>
      <c r="E53" s="220">
        <f>C53-D53</f>
        <v>0</v>
      </c>
    </row>
    <row r="54" spans="2:5" ht="27" customHeight="1">
      <c r="B54" s="221" t="s">
        <v>20</v>
      </c>
      <c r="C54" s="6">
        <v>0</v>
      </c>
      <c r="D54" s="6">
        <v>0</v>
      </c>
      <c r="E54" s="226">
        <v>0</v>
      </c>
    </row>
    <row r="55" spans="2:5" ht="14.25" customHeight="1">
      <c r="B55" s="221" t="s">
        <v>21</v>
      </c>
      <c r="C55" s="6">
        <v>0</v>
      </c>
      <c r="D55" s="6">
        <v>0</v>
      </c>
      <c r="E55" s="226">
        <v>0</v>
      </c>
    </row>
    <row r="56" spans="2:5" ht="15.75" customHeight="1">
      <c r="B56" s="187" t="s">
        <v>22</v>
      </c>
      <c r="C56" s="220">
        <f>SUM(C45,C52,C53,)</f>
        <v>45919.4</v>
      </c>
      <c r="D56" s="220">
        <f>SUM(D45,D52,D53,)</f>
        <v>45919.4</v>
      </c>
      <c r="E56" s="220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650" t="s">
        <v>128</v>
      </c>
      <c r="C58" s="651"/>
      <c r="D58" s="651"/>
      <c r="E58" s="651"/>
    </row>
    <row r="59" spans="2:5" ht="12.75">
      <c r="B59" s="28"/>
      <c r="C59" s="3"/>
      <c r="D59" s="29"/>
      <c r="E59" s="3"/>
    </row>
    <row r="60" spans="2:5" ht="38.25">
      <c r="B60" s="187" t="s">
        <v>12</v>
      </c>
      <c r="C60" s="424" t="s">
        <v>274</v>
      </c>
      <c r="D60" s="424" t="s">
        <v>297</v>
      </c>
      <c r="E60" s="187" t="s">
        <v>13</v>
      </c>
    </row>
    <row r="61" spans="2:5" ht="28.5" customHeight="1">
      <c r="B61" s="346" t="s">
        <v>14</v>
      </c>
      <c r="C61" s="347">
        <f>SUM(C62:C67)</f>
        <v>2071522.3900000001</v>
      </c>
      <c r="D61" s="347">
        <f>SUM(D62:D67)</f>
        <v>2071522.3900000001</v>
      </c>
      <c r="E61" s="347">
        <f>D61-C61</f>
        <v>0</v>
      </c>
    </row>
    <row r="62" spans="2:5" ht="15" customHeight="1">
      <c r="B62" s="221" t="s">
        <v>159</v>
      </c>
      <c r="C62" s="222">
        <v>363408.55</v>
      </c>
      <c r="D62" s="222">
        <v>363408.55</v>
      </c>
      <c r="E62" s="222">
        <f aca="true" t="shared" si="2" ref="E62:E67">C62-D62</f>
        <v>0</v>
      </c>
    </row>
    <row r="63" spans="2:5" ht="12.75">
      <c r="B63" s="221" t="s">
        <v>15</v>
      </c>
      <c r="C63" s="6">
        <v>1463089.81</v>
      </c>
      <c r="D63" s="6">
        <v>1463089.81</v>
      </c>
      <c r="E63" s="222">
        <f>D63-C63</f>
        <v>0</v>
      </c>
    </row>
    <row r="64" spans="2:5" ht="38.25">
      <c r="B64" s="221" t="s">
        <v>16</v>
      </c>
      <c r="C64" s="224">
        <v>142656.27</v>
      </c>
      <c r="D64" s="224">
        <v>142656.27</v>
      </c>
      <c r="E64" s="222">
        <f t="shared" si="2"/>
        <v>0</v>
      </c>
    </row>
    <row r="65" spans="2:5" ht="12.75">
      <c r="B65" s="221" t="s">
        <v>17</v>
      </c>
      <c r="C65" s="27">
        <v>0</v>
      </c>
      <c r="D65" s="27">
        <v>0</v>
      </c>
      <c r="E65" s="222">
        <f t="shared" si="2"/>
        <v>0</v>
      </c>
    </row>
    <row r="66" spans="2:5" ht="12.75">
      <c r="B66" s="221" t="s">
        <v>72</v>
      </c>
      <c r="C66" s="225">
        <v>102367.76</v>
      </c>
      <c r="D66" s="225">
        <v>102367.76</v>
      </c>
      <c r="E66" s="222">
        <f>D66-C66</f>
        <v>0</v>
      </c>
    </row>
    <row r="67" spans="2:5" ht="12.75">
      <c r="B67" s="221" t="s">
        <v>18</v>
      </c>
      <c r="C67" s="225">
        <v>0</v>
      </c>
      <c r="D67" s="225">
        <v>0</v>
      </c>
      <c r="E67" s="222">
        <f t="shared" si="2"/>
        <v>0</v>
      </c>
    </row>
    <row r="68" spans="2:5" ht="27.75" customHeight="1">
      <c r="B68" s="219" t="s">
        <v>161</v>
      </c>
      <c r="C68" s="220">
        <v>0</v>
      </c>
      <c r="D68" s="220">
        <v>0</v>
      </c>
      <c r="E68" s="220">
        <v>0</v>
      </c>
    </row>
    <row r="69" spans="2:5" ht="29.25" customHeight="1">
      <c r="B69" s="219" t="s">
        <v>19</v>
      </c>
      <c r="C69" s="220">
        <f>SUM(C70:C71)</f>
        <v>0</v>
      </c>
      <c r="D69" s="220">
        <f>SUM(D70:D71)</f>
        <v>0</v>
      </c>
      <c r="E69" s="220">
        <f>C69-D69</f>
        <v>0</v>
      </c>
    </row>
    <row r="70" spans="2:5" ht="26.25" customHeight="1">
      <c r="B70" s="221" t="s">
        <v>20</v>
      </c>
      <c r="C70" s="6">
        <v>0</v>
      </c>
      <c r="D70" s="6">
        <v>0</v>
      </c>
      <c r="E70" s="226">
        <v>0</v>
      </c>
    </row>
    <row r="71" spans="2:5" ht="14.25" customHeight="1">
      <c r="B71" s="221" t="s">
        <v>21</v>
      </c>
      <c r="C71" s="6">
        <v>0</v>
      </c>
      <c r="D71" s="6">
        <v>0</v>
      </c>
      <c r="E71" s="226">
        <v>0</v>
      </c>
    </row>
    <row r="72" spans="2:5" ht="16.5" customHeight="1">
      <c r="B72" s="187" t="s">
        <v>22</v>
      </c>
      <c r="C72" s="220">
        <f>SUM(C61,C68,C69,)</f>
        <v>2071522.3900000001</v>
      </c>
      <c r="D72" s="220">
        <f>SUM(D61,D68,D69,)</f>
        <v>2071522.3900000001</v>
      </c>
      <c r="E72" s="220">
        <f>SUM(E61,E68,E69,)</f>
        <v>0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1.25" customHeight="1">
      <c r="B75" s="1"/>
      <c r="C75" s="1"/>
      <c r="D75" s="1"/>
      <c r="E75" s="1"/>
    </row>
    <row r="76" spans="2:5" ht="11.25" customHeight="1">
      <c r="B76" s="1"/>
      <c r="C76" s="1"/>
      <c r="D76" s="1"/>
      <c r="E76" s="1"/>
    </row>
    <row r="77" spans="2:6" ht="14.25" customHeight="1">
      <c r="B77" s="1"/>
      <c r="C77" s="1"/>
      <c r="D77" s="617" t="s">
        <v>163</v>
      </c>
      <c r="E77" s="617"/>
      <c r="F77" s="479"/>
    </row>
    <row r="78" spans="2:5" ht="45.75" customHeight="1">
      <c r="B78" s="642" t="s">
        <v>290</v>
      </c>
      <c r="C78" s="652"/>
      <c r="D78" s="652"/>
      <c r="E78" s="652"/>
    </row>
    <row r="79" spans="2:5" ht="18.75" customHeight="1">
      <c r="B79" s="645" t="s">
        <v>129</v>
      </c>
      <c r="C79" s="645"/>
      <c r="D79" s="645"/>
      <c r="E79" s="645"/>
    </row>
    <row r="80" spans="2:5" ht="12.75" customHeight="1">
      <c r="B80" s="3"/>
      <c r="C80" s="3"/>
      <c r="D80" s="3"/>
      <c r="E80" s="3"/>
    </row>
    <row r="81" spans="2:5" ht="42.75" customHeight="1">
      <c r="B81" s="187" t="s">
        <v>12</v>
      </c>
      <c r="C81" s="425" t="s">
        <v>274</v>
      </c>
      <c r="D81" s="424" t="s">
        <v>297</v>
      </c>
      <c r="E81" s="187" t="s">
        <v>13</v>
      </c>
    </row>
    <row r="82" spans="2:5" ht="28.5" customHeight="1">
      <c r="B82" s="219" t="s">
        <v>14</v>
      </c>
      <c r="C82" s="220">
        <f>SUM(C83:C88)</f>
        <v>9182523.22</v>
      </c>
      <c r="D82" s="220">
        <f>SUM(D83:D88)</f>
        <v>9182523.22</v>
      </c>
      <c r="E82" s="220">
        <f aca="true" t="shared" si="3" ref="E82:E88">D82-C82</f>
        <v>0</v>
      </c>
    </row>
    <row r="83" spans="2:5" ht="18.75" customHeight="1">
      <c r="B83" s="221" t="s">
        <v>159</v>
      </c>
      <c r="C83" s="222">
        <v>218700.41</v>
      </c>
      <c r="D83" s="222">
        <v>218700.41</v>
      </c>
      <c r="E83" s="222">
        <f t="shared" si="3"/>
        <v>0</v>
      </c>
    </row>
    <row r="84" spans="2:5" ht="18.75" customHeight="1">
      <c r="B84" s="221" t="s">
        <v>15</v>
      </c>
      <c r="C84" s="6">
        <v>8610710.09</v>
      </c>
      <c r="D84" s="6">
        <v>8610710.09</v>
      </c>
      <c r="E84" s="222">
        <f t="shared" si="3"/>
        <v>0</v>
      </c>
    </row>
    <row r="85" spans="2:5" ht="40.5" customHeight="1">
      <c r="B85" s="221" t="s">
        <v>16</v>
      </c>
      <c r="C85" s="224">
        <v>206594.88</v>
      </c>
      <c r="D85" s="224">
        <v>206594.88</v>
      </c>
      <c r="E85" s="222">
        <f t="shared" si="3"/>
        <v>0</v>
      </c>
    </row>
    <row r="86" spans="2:5" ht="18.75" customHeight="1">
      <c r="B86" s="221" t="s">
        <v>17</v>
      </c>
      <c r="C86" s="27">
        <v>0</v>
      </c>
      <c r="D86" s="27">
        <v>0</v>
      </c>
      <c r="E86" s="222">
        <f t="shared" si="3"/>
        <v>0</v>
      </c>
    </row>
    <row r="87" spans="2:5" ht="18.75" customHeight="1">
      <c r="B87" s="221" t="s">
        <v>72</v>
      </c>
      <c r="C87" s="225">
        <v>146517.84</v>
      </c>
      <c r="D87" s="225">
        <v>146517.84</v>
      </c>
      <c r="E87" s="222">
        <f t="shared" si="3"/>
        <v>0</v>
      </c>
    </row>
    <row r="88" spans="2:5" ht="18.75" customHeight="1">
      <c r="B88" s="221" t="s">
        <v>18</v>
      </c>
      <c r="C88" s="225">
        <v>0</v>
      </c>
      <c r="D88" s="225">
        <v>0</v>
      </c>
      <c r="E88" s="222">
        <f t="shared" si="3"/>
        <v>0</v>
      </c>
    </row>
    <row r="89" spans="2:5" ht="24" customHeight="1">
      <c r="B89" s="219" t="s">
        <v>161</v>
      </c>
      <c r="C89" s="220">
        <v>0</v>
      </c>
      <c r="D89" s="220">
        <v>0</v>
      </c>
      <c r="E89" s="220">
        <v>0</v>
      </c>
    </row>
    <row r="90" spans="2:5" ht="28.5" customHeight="1">
      <c r="B90" s="219" t="s">
        <v>19</v>
      </c>
      <c r="C90" s="220">
        <f>SUM(C91:C92)</f>
        <v>0</v>
      </c>
      <c r="D90" s="220">
        <f>SUM(D91:D92)</f>
        <v>0</v>
      </c>
      <c r="E90" s="220">
        <f>C90-D90</f>
        <v>0</v>
      </c>
    </row>
    <row r="91" spans="2:5" ht="26.25" customHeight="1">
      <c r="B91" s="221" t="s">
        <v>20</v>
      </c>
      <c r="C91" s="6">
        <v>0</v>
      </c>
      <c r="D91" s="6">
        <v>0</v>
      </c>
      <c r="E91" s="226">
        <v>0</v>
      </c>
    </row>
    <row r="92" spans="2:5" ht="18.75" customHeight="1">
      <c r="B92" s="221" t="s">
        <v>21</v>
      </c>
      <c r="C92" s="6">
        <v>0</v>
      </c>
      <c r="D92" s="6">
        <v>0</v>
      </c>
      <c r="E92" s="226">
        <v>0</v>
      </c>
    </row>
    <row r="93" spans="2:5" ht="18.75" customHeight="1">
      <c r="B93" s="187" t="s">
        <v>22</v>
      </c>
      <c r="C93" s="220">
        <f>SUM(C82,C89,C90,)</f>
        <v>9182523.22</v>
      </c>
      <c r="D93" s="220">
        <f>SUM(D82,D89,D90,)</f>
        <v>9182523.22</v>
      </c>
      <c r="E93" s="220">
        <f>SUM(E82,E89,E90,)</f>
        <v>0</v>
      </c>
    </row>
    <row r="94" spans="2:5" ht="12.75" customHeight="1">
      <c r="B94" s="28"/>
      <c r="C94" s="3"/>
      <c r="D94" s="3"/>
      <c r="E94" s="7"/>
    </row>
    <row r="95" spans="2:5" ht="15" customHeight="1">
      <c r="B95" s="650" t="s">
        <v>82</v>
      </c>
      <c r="C95" s="651"/>
      <c r="D95" s="651"/>
      <c r="E95" s="651"/>
    </row>
    <row r="96" spans="2:5" ht="7.5" customHeight="1">
      <c r="B96" s="28"/>
      <c r="C96" s="3"/>
      <c r="D96" s="29"/>
      <c r="E96" s="3"/>
    </row>
    <row r="97" spans="2:5" ht="45" customHeight="1">
      <c r="B97" s="187" t="s">
        <v>12</v>
      </c>
      <c r="C97" s="464" t="s">
        <v>274</v>
      </c>
      <c r="D97" s="424" t="s">
        <v>297</v>
      </c>
      <c r="E97" s="187" t="s">
        <v>13</v>
      </c>
    </row>
    <row r="98" spans="2:5" ht="28.5" customHeight="1">
      <c r="B98" s="346" t="s">
        <v>14</v>
      </c>
      <c r="C98" s="347">
        <f>SUM(C99:C104)</f>
        <v>1412215.58</v>
      </c>
      <c r="D98" s="347">
        <f>SUM(D99:D104)</f>
        <v>1412215.58</v>
      </c>
      <c r="E98" s="347">
        <f>D98-C98</f>
        <v>0</v>
      </c>
    </row>
    <row r="99" spans="2:5" ht="15.75" customHeight="1">
      <c r="B99" s="221" t="s">
        <v>159</v>
      </c>
      <c r="C99" s="222">
        <v>97020</v>
      </c>
      <c r="D99" s="222">
        <v>97020</v>
      </c>
      <c r="E99" s="222">
        <v>0</v>
      </c>
    </row>
    <row r="100" spans="2:5" ht="16.5" customHeight="1">
      <c r="B100" s="221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1" t="s">
        <v>16</v>
      </c>
      <c r="C101" s="224">
        <v>40255.3</v>
      </c>
      <c r="D101" s="224">
        <v>40255.3</v>
      </c>
      <c r="E101" s="225">
        <f>D101-C101</f>
        <v>0</v>
      </c>
    </row>
    <row r="102" spans="2:5" ht="16.5" customHeight="1">
      <c r="B102" s="221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1" t="s">
        <v>72</v>
      </c>
      <c r="C103" s="225">
        <v>52228.74</v>
      </c>
      <c r="D103" s="225">
        <v>52228.74</v>
      </c>
      <c r="E103" s="225">
        <f>D103-C103</f>
        <v>0</v>
      </c>
    </row>
    <row r="104" spans="2:5" ht="18.75" customHeight="1">
      <c r="B104" s="221" t="s">
        <v>18</v>
      </c>
      <c r="C104" s="225">
        <v>0</v>
      </c>
      <c r="D104" s="225">
        <v>0</v>
      </c>
      <c r="E104" s="27">
        <v>0</v>
      </c>
    </row>
    <row r="105" spans="2:5" ht="27" customHeight="1">
      <c r="B105" s="219" t="s">
        <v>161</v>
      </c>
      <c r="C105" s="220">
        <v>0</v>
      </c>
      <c r="D105" s="220">
        <v>0</v>
      </c>
      <c r="E105" s="220">
        <v>0</v>
      </c>
    </row>
    <row r="106" spans="2:5" ht="27" customHeight="1">
      <c r="B106" s="219" t="s">
        <v>19</v>
      </c>
      <c r="C106" s="220">
        <f>SUM(C107:C108)</f>
        <v>0</v>
      </c>
      <c r="D106" s="220">
        <f>SUM(D107:D108)</f>
        <v>0</v>
      </c>
      <c r="E106" s="220">
        <f>C106-D106</f>
        <v>0</v>
      </c>
    </row>
    <row r="107" spans="2:5" ht="26.25" customHeight="1">
      <c r="B107" s="221" t="s">
        <v>20</v>
      </c>
      <c r="C107" s="6">
        <v>0</v>
      </c>
      <c r="D107" s="6">
        <v>0</v>
      </c>
      <c r="E107" s="226">
        <v>0</v>
      </c>
    </row>
    <row r="108" spans="2:5" ht="18.75" customHeight="1">
      <c r="B108" s="221" t="s">
        <v>21</v>
      </c>
      <c r="C108" s="6">
        <v>0</v>
      </c>
      <c r="D108" s="6">
        <v>0</v>
      </c>
      <c r="E108" s="226">
        <v>0</v>
      </c>
    </row>
    <row r="109" spans="2:5" ht="18.75" customHeight="1">
      <c r="B109" s="187" t="s">
        <v>22</v>
      </c>
      <c r="C109" s="220">
        <f>SUM(C98,C105,C106,)</f>
        <v>1412215.58</v>
      </c>
      <c r="D109" s="220">
        <f>SUM(D98,D105,D106,)</f>
        <v>1412215.58</v>
      </c>
      <c r="E109" s="220">
        <f>SUM(E98,E105,E106,)</f>
        <v>0</v>
      </c>
    </row>
    <row r="110" ht="15" customHeight="1"/>
    <row r="111" spans="2:6" ht="15" customHeight="1">
      <c r="B111" s="1"/>
      <c r="C111" s="1"/>
      <c r="D111" s="617" t="s">
        <v>73</v>
      </c>
      <c r="E111" s="617"/>
      <c r="F111" s="479"/>
    </row>
    <row r="112" spans="2:5" ht="42.75" customHeight="1">
      <c r="B112" s="634" t="s">
        <v>319</v>
      </c>
      <c r="C112" s="634"/>
      <c r="D112" s="634"/>
      <c r="E112" s="634"/>
    </row>
    <row r="113" spans="2:5" ht="25.5" customHeight="1">
      <c r="B113" s="641" t="s">
        <v>29</v>
      </c>
      <c r="C113" s="641"/>
      <c r="D113" s="641"/>
      <c r="E113" s="641"/>
    </row>
    <row r="114" spans="2:5" ht="15">
      <c r="B114" s="3"/>
      <c r="C114" s="9"/>
      <c r="D114" s="9"/>
      <c r="E114" s="186"/>
    </row>
    <row r="115" spans="2:6" ht="42" customHeight="1">
      <c r="B115" s="187" t="s">
        <v>12</v>
      </c>
      <c r="C115" s="542" t="s">
        <v>279</v>
      </c>
      <c r="D115" s="424" t="s">
        <v>305</v>
      </c>
      <c r="E115" s="412" t="s">
        <v>13</v>
      </c>
      <c r="F115" s="391"/>
    </row>
    <row r="116" spans="2:6" ht="38.25">
      <c r="B116" s="219" t="s">
        <v>14</v>
      </c>
      <c r="C116" s="220">
        <f>SUM(C117:C122)</f>
        <v>111620.42</v>
      </c>
      <c r="D116" s="220">
        <f>SUM(D117:D122)</f>
        <v>144619.78</v>
      </c>
      <c r="E116" s="220">
        <f>SUM(E117:E122)</f>
        <v>32999.36</v>
      </c>
      <c r="F116" s="392"/>
    </row>
    <row r="117" spans="2:6" ht="12.75">
      <c r="B117" s="221" t="s">
        <v>48</v>
      </c>
      <c r="C117" s="222">
        <v>0</v>
      </c>
      <c r="D117" s="222">
        <v>0</v>
      </c>
      <c r="E117" s="222">
        <f aca="true" t="shared" si="4" ref="E117:E122">D117-C117</f>
        <v>0</v>
      </c>
      <c r="F117" s="393"/>
    </row>
    <row r="118" spans="2:6" ht="12.75">
      <c r="B118" s="221" t="s">
        <v>15</v>
      </c>
      <c r="C118" s="6">
        <v>0</v>
      </c>
      <c r="D118" s="6">
        <v>0</v>
      </c>
      <c r="E118" s="222">
        <f t="shared" si="4"/>
        <v>0</v>
      </c>
      <c r="F118" s="393"/>
    </row>
    <row r="119" spans="2:6" ht="38.25">
      <c r="B119" s="221" t="s">
        <v>16</v>
      </c>
      <c r="C119" s="224">
        <v>111620.42</v>
      </c>
      <c r="D119" s="224">
        <v>111620.42</v>
      </c>
      <c r="E119" s="222">
        <f>D119-C119</f>
        <v>0</v>
      </c>
      <c r="F119" s="409"/>
    </row>
    <row r="120" spans="2:6" ht="12.75">
      <c r="B120" s="221" t="s">
        <v>17</v>
      </c>
      <c r="C120" s="27">
        <v>0</v>
      </c>
      <c r="D120" s="27">
        <v>0</v>
      </c>
      <c r="E120" s="222">
        <f t="shared" si="4"/>
        <v>0</v>
      </c>
      <c r="F120" s="393"/>
    </row>
    <row r="121" spans="2:6" ht="12.75">
      <c r="B121" s="221" t="s">
        <v>71</v>
      </c>
      <c r="C121" s="225">
        <v>0</v>
      </c>
      <c r="D121" s="225">
        <v>32999.36</v>
      </c>
      <c r="E121" s="222">
        <f t="shared" si="4"/>
        <v>32999.36</v>
      </c>
      <c r="F121" s="409"/>
    </row>
    <row r="122" spans="2:6" ht="12.75">
      <c r="B122" s="221" t="s">
        <v>18</v>
      </c>
      <c r="C122" s="225">
        <v>0</v>
      </c>
      <c r="D122" s="225">
        <v>0</v>
      </c>
      <c r="E122" s="222">
        <f t="shared" si="4"/>
        <v>0</v>
      </c>
      <c r="F122" s="393"/>
    </row>
    <row r="123" spans="2:6" ht="30" customHeight="1">
      <c r="B123" s="219" t="s">
        <v>70</v>
      </c>
      <c r="C123" s="220">
        <v>0</v>
      </c>
      <c r="D123" s="220">
        <v>0</v>
      </c>
      <c r="E123" s="220">
        <v>0</v>
      </c>
      <c r="F123" s="392"/>
    </row>
    <row r="124" spans="2:6" ht="25.5">
      <c r="B124" s="219" t="s">
        <v>19</v>
      </c>
      <c r="C124" s="220">
        <v>0</v>
      </c>
      <c r="D124" s="220">
        <v>0</v>
      </c>
      <c r="E124" s="220">
        <v>0</v>
      </c>
      <c r="F124" s="392"/>
    </row>
    <row r="125" spans="2:6" ht="12.75" customHeight="1">
      <c r="B125" s="221" t="s">
        <v>20</v>
      </c>
      <c r="C125" s="6">
        <v>0</v>
      </c>
      <c r="D125" s="6">
        <v>0</v>
      </c>
      <c r="E125" s="6">
        <v>0</v>
      </c>
      <c r="F125" s="395"/>
    </row>
    <row r="126" spans="2:6" ht="12.75">
      <c r="B126" s="221" t="s">
        <v>21</v>
      </c>
      <c r="C126" s="6">
        <v>0</v>
      </c>
      <c r="D126" s="6">
        <v>0</v>
      </c>
      <c r="E126" s="6">
        <v>0</v>
      </c>
      <c r="F126" s="395"/>
    </row>
    <row r="127" spans="2:6" ht="12.75">
      <c r="B127" s="187" t="s">
        <v>22</v>
      </c>
      <c r="C127" s="220">
        <f>SUM(C116,C123,C124,)</f>
        <v>111620.42</v>
      </c>
      <c r="D127" s="220">
        <f>SUM(D116,D123,D124,)</f>
        <v>144619.78</v>
      </c>
      <c r="E127" s="220">
        <f>SUM(E116,E123,E124,)</f>
        <v>32999.36</v>
      </c>
      <c r="F127" s="392"/>
    </row>
    <row r="128" spans="2:6" ht="12.75">
      <c r="B128" s="637"/>
      <c r="C128" s="638"/>
      <c r="D128" s="638"/>
      <c r="E128" s="638"/>
      <c r="F128" s="639"/>
    </row>
    <row r="129" spans="2:5" ht="20.25" customHeight="1">
      <c r="B129" s="648" t="s">
        <v>68</v>
      </c>
      <c r="C129" s="648"/>
      <c r="D129" s="648"/>
      <c r="E129" s="648"/>
    </row>
    <row r="130" spans="2:5" ht="15">
      <c r="B130" s="3"/>
      <c r="C130" s="9"/>
      <c r="D130" s="9"/>
      <c r="E130" s="186"/>
    </row>
    <row r="131" spans="2:6" ht="45.75" customHeight="1">
      <c r="B131" s="187" t="s">
        <v>12</v>
      </c>
      <c r="C131" s="413" t="s">
        <v>279</v>
      </c>
      <c r="D131" s="413" t="s">
        <v>305</v>
      </c>
      <c r="E131" s="412" t="s">
        <v>13</v>
      </c>
      <c r="F131" s="391" t="s">
        <v>225</v>
      </c>
    </row>
    <row r="132" spans="2:6" ht="38.25">
      <c r="B132" s="219" t="s">
        <v>14</v>
      </c>
      <c r="C132" s="220">
        <f>SUM(C133:C138)</f>
        <v>1563454.29</v>
      </c>
      <c r="D132" s="414">
        <f>SUM(D133:D138)</f>
        <v>1563454.29</v>
      </c>
      <c r="E132" s="220">
        <f aca="true" t="shared" si="5" ref="E132:E139">D132-C132</f>
        <v>0</v>
      </c>
      <c r="F132" s="392"/>
    </row>
    <row r="133" spans="2:6" ht="12.75">
      <c r="B133" s="221" t="s">
        <v>48</v>
      </c>
      <c r="C133" s="415">
        <v>0</v>
      </c>
      <c r="D133" s="415">
        <v>0</v>
      </c>
      <c r="E133" s="222">
        <f t="shared" si="5"/>
        <v>0</v>
      </c>
      <c r="F133" s="393"/>
    </row>
    <row r="134" spans="2:6" ht="12.75">
      <c r="B134" s="221" t="s">
        <v>15</v>
      </c>
      <c r="C134" s="416">
        <v>1467885.97</v>
      </c>
      <c r="D134" s="416">
        <v>1467885.97</v>
      </c>
      <c r="E134" s="27">
        <f t="shared" si="5"/>
        <v>0</v>
      </c>
      <c r="F134" s="393"/>
    </row>
    <row r="135" spans="2:6" ht="38.25">
      <c r="B135" s="221" t="s">
        <v>16</v>
      </c>
      <c r="C135" s="417">
        <v>46794.49</v>
      </c>
      <c r="D135" s="417">
        <v>46794.49</v>
      </c>
      <c r="E135" s="27">
        <f t="shared" si="5"/>
        <v>0</v>
      </c>
      <c r="F135" s="393"/>
    </row>
    <row r="136" spans="2:6" ht="12.75">
      <c r="B136" s="221" t="s">
        <v>17</v>
      </c>
      <c r="C136" s="418">
        <v>0</v>
      </c>
      <c r="D136" s="418">
        <v>0</v>
      </c>
      <c r="E136" s="27">
        <f t="shared" si="5"/>
        <v>0</v>
      </c>
      <c r="F136" s="393"/>
    </row>
    <row r="137" spans="2:6" ht="12.75">
      <c r="B137" s="221" t="s">
        <v>71</v>
      </c>
      <c r="C137" s="419">
        <v>48773.83</v>
      </c>
      <c r="D137" s="419">
        <v>48773.83</v>
      </c>
      <c r="E137" s="225">
        <f t="shared" si="5"/>
        <v>0</v>
      </c>
      <c r="F137" s="409"/>
    </row>
    <row r="138" spans="2:6" ht="12.75">
      <c r="B138" s="221" t="s">
        <v>18</v>
      </c>
      <c r="C138" s="419">
        <v>0</v>
      </c>
      <c r="D138" s="419">
        <v>0</v>
      </c>
      <c r="E138" s="27">
        <f t="shared" si="5"/>
        <v>0</v>
      </c>
      <c r="F138" s="393"/>
    </row>
    <row r="139" spans="2:6" ht="26.25" customHeight="1">
      <c r="B139" s="219" t="s">
        <v>70</v>
      </c>
      <c r="C139" s="220">
        <v>0</v>
      </c>
      <c r="D139" s="414">
        <v>0</v>
      </c>
      <c r="E139" s="220">
        <f t="shared" si="5"/>
        <v>0</v>
      </c>
      <c r="F139" s="392"/>
    </row>
    <row r="140" spans="2:6" ht="25.5">
      <c r="B140" s="219" t="s">
        <v>19</v>
      </c>
      <c r="C140" s="220">
        <v>0</v>
      </c>
      <c r="D140" s="414">
        <v>0</v>
      </c>
      <c r="E140" s="220">
        <f>C140-D140</f>
        <v>0</v>
      </c>
      <c r="F140" s="392"/>
    </row>
    <row r="141" spans="2:6" ht="12.75" customHeight="1">
      <c r="B141" s="221" t="s">
        <v>20</v>
      </c>
      <c r="C141" s="6">
        <v>0</v>
      </c>
      <c r="D141" s="416">
        <v>0</v>
      </c>
      <c r="E141" s="226">
        <f>C141-D141</f>
        <v>0</v>
      </c>
      <c r="F141" s="395"/>
    </row>
    <row r="142" spans="2:6" ht="12.75">
      <c r="B142" s="221" t="s">
        <v>21</v>
      </c>
      <c r="C142" s="6">
        <v>0</v>
      </c>
      <c r="D142" s="416">
        <v>0</v>
      </c>
      <c r="E142" s="226">
        <f>C142-D142</f>
        <v>0</v>
      </c>
      <c r="F142" s="395"/>
    </row>
    <row r="143" spans="2:6" ht="12.75">
      <c r="B143" s="187" t="s">
        <v>22</v>
      </c>
      <c r="C143" s="220">
        <f>SUM(C132,C139,C140,)</f>
        <v>1563454.29</v>
      </c>
      <c r="D143" s="414">
        <f>SUM(D132,D139,D140,)</f>
        <v>1563454.29</v>
      </c>
      <c r="E143" s="408">
        <f>E132+E139+E140</f>
        <v>0</v>
      </c>
      <c r="F143" s="423"/>
    </row>
    <row r="144" spans="2:6" ht="12.75">
      <c r="B144" s="653"/>
      <c r="C144" s="654"/>
      <c r="D144" s="654"/>
      <c r="E144" s="655"/>
      <c r="F144" s="655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.5" customHeight="1">
      <c r="B150" s="1"/>
      <c r="C150" s="1"/>
      <c r="D150" s="1"/>
      <c r="E150" s="184"/>
    </row>
    <row r="151" spans="2:6" ht="12.75">
      <c r="B151" s="1"/>
      <c r="C151" s="1"/>
      <c r="D151" s="617" t="s">
        <v>74</v>
      </c>
      <c r="E151" s="617"/>
      <c r="F151" s="479"/>
    </row>
    <row r="152" spans="2:5" ht="44.25" customHeight="1">
      <c r="B152" s="642" t="s">
        <v>319</v>
      </c>
      <c r="C152" s="642"/>
      <c r="D152" s="642"/>
      <c r="E152" s="642"/>
    </row>
    <row r="153" spans="2:5" ht="21.75" customHeight="1">
      <c r="B153" s="648" t="s">
        <v>69</v>
      </c>
      <c r="C153" s="648"/>
      <c r="D153" s="648"/>
      <c r="E153" s="648"/>
    </row>
    <row r="154" spans="2:5" ht="15">
      <c r="B154" s="3"/>
      <c r="C154" s="9"/>
      <c r="D154" s="9"/>
      <c r="E154" s="186"/>
    </row>
    <row r="155" spans="2:6" ht="38.25" customHeight="1">
      <c r="B155" s="187" t="s">
        <v>12</v>
      </c>
      <c r="C155" s="536" t="s">
        <v>279</v>
      </c>
      <c r="D155" s="424" t="s">
        <v>305</v>
      </c>
      <c r="E155" s="412" t="s">
        <v>13</v>
      </c>
      <c r="F155" s="420"/>
    </row>
    <row r="156" spans="2:6" ht="38.25">
      <c r="B156" s="219" t="s">
        <v>14</v>
      </c>
      <c r="C156" s="220">
        <f>SUM(C157:C162)</f>
        <v>20412.55</v>
      </c>
      <c r="D156" s="220">
        <f>SUM(D157:D162)</f>
        <v>19856.23</v>
      </c>
      <c r="E156" s="220">
        <f aca="true" t="shared" si="6" ref="E156:E163">D156-C156</f>
        <v>-556.3199999999997</v>
      </c>
      <c r="F156" s="421"/>
    </row>
    <row r="157" spans="2:6" ht="12.75">
      <c r="B157" s="221" t="s">
        <v>48</v>
      </c>
      <c r="C157" s="222">
        <v>0</v>
      </c>
      <c r="D157" s="222">
        <v>0</v>
      </c>
      <c r="E157" s="222">
        <f t="shared" si="6"/>
        <v>0</v>
      </c>
      <c r="F157" s="422"/>
    </row>
    <row r="158" spans="2:6" ht="12.75">
      <c r="B158" s="221" t="s">
        <v>15</v>
      </c>
      <c r="C158" s="6">
        <v>0</v>
      </c>
      <c r="D158" s="6">
        <v>0</v>
      </c>
      <c r="E158" s="27">
        <f t="shared" si="6"/>
        <v>0</v>
      </c>
      <c r="F158" s="422"/>
    </row>
    <row r="159" spans="2:6" ht="38.25">
      <c r="B159" s="221" t="s">
        <v>16</v>
      </c>
      <c r="C159" s="223">
        <v>20412.55</v>
      </c>
      <c r="D159" s="223">
        <v>19856.23</v>
      </c>
      <c r="E159" s="225">
        <f t="shared" si="6"/>
        <v>-556.3199999999997</v>
      </c>
      <c r="F159" s="422"/>
    </row>
    <row r="160" spans="2:6" ht="12.75">
      <c r="B160" s="221" t="s">
        <v>17</v>
      </c>
      <c r="C160" s="27">
        <v>0</v>
      </c>
      <c r="D160" s="27">
        <v>0</v>
      </c>
      <c r="E160" s="27">
        <f t="shared" si="6"/>
        <v>0</v>
      </c>
      <c r="F160" s="422"/>
    </row>
    <row r="161" spans="2:6" ht="12.75">
      <c r="B161" s="221" t="s">
        <v>72</v>
      </c>
      <c r="C161" s="225">
        <v>0</v>
      </c>
      <c r="D161" s="225">
        <v>0</v>
      </c>
      <c r="E161" s="225">
        <f t="shared" si="6"/>
        <v>0</v>
      </c>
      <c r="F161" s="422"/>
    </row>
    <row r="162" spans="2:6" ht="12.75">
      <c r="B162" s="221" t="s">
        <v>18</v>
      </c>
      <c r="C162" s="27">
        <v>0</v>
      </c>
      <c r="D162" s="27">
        <v>0</v>
      </c>
      <c r="E162" s="27">
        <f t="shared" si="6"/>
        <v>0</v>
      </c>
      <c r="F162" s="422"/>
    </row>
    <row r="163" spans="2:6" ht="24" customHeight="1">
      <c r="B163" s="219" t="s">
        <v>70</v>
      </c>
      <c r="C163" s="220">
        <v>0</v>
      </c>
      <c r="D163" s="220">
        <v>0</v>
      </c>
      <c r="E163" s="220">
        <f t="shared" si="6"/>
        <v>0</v>
      </c>
      <c r="F163" s="421"/>
    </row>
    <row r="164" spans="2:6" ht="25.5">
      <c r="B164" s="219" t="s">
        <v>19</v>
      </c>
      <c r="C164" s="220">
        <v>0</v>
      </c>
      <c r="D164" s="220">
        <v>0</v>
      </c>
      <c r="E164" s="220">
        <f>C164-D164</f>
        <v>0</v>
      </c>
      <c r="F164" s="421"/>
    </row>
    <row r="165" spans="2:6" ht="12.75" customHeight="1">
      <c r="B165" s="221" t="s">
        <v>20</v>
      </c>
      <c r="C165" s="6">
        <v>0</v>
      </c>
      <c r="D165" s="6">
        <v>0</v>
      </c>
      <c r="E165" s="226">
        <f>C165-D165</f>
        <v>0</v>
      </c>
      <c r="F165" s="422"/>
    </row>
    <row r="166" spans="2:6" ht="12.75">
      <c r="B166" s="221" t="s">
        <v>21</v>
      </c>
      <c r="C166" s="6">
        <v>0</v>
      </c>
      <c r="D166" s="6">
        <v>0</v>
      </c>
      <c r="E166" s="226">
        <f>C166-D166</f>
        <v>0</v>
      </c>
      <c r="F166" s="422"/>
    </row>
    <row r="167" spans="2:6" ht="12.75">
      <c r="B167" s="187" t="s">
        <v>22</v>
      </c>
      <c r="C167" s="220">
        <f>SUM(C156,C163,C164,)</f>
        <v>20412.55</v>
      </c>
      <c r="D167" s="220">
        <f>SUM(D156,D163,D164,)</f>
        <v>19856.23</v>
      </c>
      <c r="E167" s="220">
        <f>SUM(E156,E163,E164,)</f>
        <v>-556.3199999999997</v>
      </c>
      <c r="F167" s="421"/>
    </row>
    <row r="168" spans="2:6" ht="12.75">
      <c r="B168" s="643"/>
      <c r="C168" s="643"/>
      <c r="D168" s="643"/>
      <c r="E168" s="643"/>
      <c r="F168" s="644"/>
    </row>
    <row r="169" spans="2:5" ht="23.25" customHeight="1">
      <c r="B169" s="656"/>
      <c r="C169" s="656"/>
      <c r="D169" s="656"/>
      <c r="E169" s="656"/>
    </row>
    <row r="170" spans="2:5" ht="18">
      <c r="B170" s="642"/>
      <c r="C170" s="642"/>
      <c r="D170" s="642"/>
      <c r="E170" s="642"/>
    </row>
    <row r="171" spans="2:5" ht="17.25" customHeight="1">
      <c r="B171" s="648" t="s">
        <v>75</v>
      </c>
      <c r="C171" s="648"/>
      <c r="D171" s="648"/>
      <c r="E171" s="648"/>
    </row>
    <row r="172" spans="2:5" ht="27" customHeight="1">
      <c r="B172" s="3"/>
      <c r="C172" s="9"/>
      <c r="D172" s="9"/>
      <c r="E172" s="186"/>
    </row>
    <row r="173" spans="2:5" ht="38.25">
      <c r="B173" s="187" t="s">
        <v>12</v>
      </c>
      <c r="C173" s="539" t="s">
        <v>274</v>
      </c>
      <c r="D173" s="424" t="s">
        <v>297</v>
      </c>
      <c r="E173" s="187" t="s">
        <v>13</v>
      </c>
    </row>
    <row r="174" spans="2:5" ht="38.25">
      <c r="B174" s="219" t="s">
        <v>14</v>
      </c>
      <c r="C174" s="220">
        <f>SUM(C175:C180)</f>
        <v>68058.35</v>
      </c>
      <c r="D174" s="220">
        <f>SUM(D175:D180)</f>
        <v>68058.35</v>
      </c>
      <c r="E174" s="220">
        <f aca="true" t="shared" si="7" ref="E174:E181">D174-C174</f>
        <v>0</v>
      </c>
    </row>
    <row r="175" spans="2:5" ht="12.75">
      <c r="B175" s="221" t="s">
        <v>48</v>
      </c>
      <c r="C175" s="222">
        <v>1614.77</v>
      </c>
      <c r="D175" s="222">
        <v>1614.77</v>
      </c>
      <c r="E175" s="222">
        <f t="shared" si="7"/>
        <v>0</v>
      </c>
    </row>
    <row r="176" spans="2:5" ht="12.75">
      <c r="B176" s="221" t="s">
        <v>15</v>
      </c>
      <c r="C176" s="6">
        <v>52443.58</v>
      </c>
      <c r="D176" s="6">
        <v>52443.58</v>
      </c>
      <c r="E176" s="27">
        <f t="shared" si="7"/>
        <v>0</v>
      </c>
    </row>
    <row r="177" spans="2:5" ht="38.25">
      <c r="B177" s="221" t="s">
        <v>16</v>
      </c>
      <c r="C177" s="224">
        <v>0</v>
      </c>
      <c r="D177" s="224">
        <v>0</v>
      </c>
      <c r="E177" s="27">
        <f t="shared" si="7"/>
        <v>0</v>
      </c>
    </row>
    <row r="178" spans="2:5" ht="12.75">
      <c r="B178" s="221" t="s">
        <v>17</v>
      </c>
      <c r="C178" s="27">
        <v>0</v>
      </c>
      <c r="D178" s="27">
        <v>0</v>
      </c>
      <c r="E178" s="27">
        <f t="shared" si="7"/>
        <v>0</v>
      </c>
    </row>
    <row r="179" spans="2:5" ht="27" customHeight="1">
      <c r="B179" s="221" t="s">
        <v>71</v>
      </c>
      <c r="C179" s="225">
        <v>14000</v>
      </c>
      <c r="D179" s="225">
        <v>14000</v>
      </c>
      <c r="E179" s="225">
        <f t="shared" si="7"/>
        <v>0</v>
      </c>
    </row>
    <row r="180" spans="2:5" ht="12.75">
      <c r="B180" s="221" t="s">
        <v>18</v>
      </c>
      <c r="C180" s="225">
        <v>0</v>
      </c>
      <c r="D180" s="225">
        <v>0</v>
      </c>
      <c r="E180" s="27">
        <f t="shared" si="7"/>
        <v>0</v>
      </c>
    </row>
    <row r="181" spans="2:5" ht="12.75" customHeight="1">
      <c r="B181" s="219" t="s">
        <v>70</v>
      </c>
      <c r="C181" s="220">
        <v>0</v>
      </c>
      <c r="D181" s="220">
        <v>0</v>
      </c>
      <c r="E181" s="220">
        <f t="shared" si="7"/>
        <v>0</v>
      </c>
    </row>
    <row r="182" spans="2:5" ht="25.5">
      <c r="B182" s="219" t="s">
        <v>19</v>
      </c>
      <c r="C182" s="220">
        <v>0</v>
      </c>
      <c r="D182" s="220">
        <v>0</v>
      </c>
      <c r="E182" s="220">
        <f>C182-D182</f>
        <v>0</v>
      </c>
    </row>
    <row r="183" spans="2:5" ht="14.25" customHeight="1">
      <c r="B183" s="221" t="s">
        <v>20</v>
      </c>
      <c r="C183" s="6">
        <v>0</v>
      </c>
      <c r="D183" s="6">
        <v>0</v>
      </c>
      <c r="E183" s="226">
        <f>C183-D183</f>
        <v>0</v>
      </c>
    </row>
    <row r="184" spans="2:5" ht="12.75">
      <c r="B184" s="221" t="s">
        <v>21</v>
      </c>
      <c r="C184" s="6">
        <v>0</v>
      </c>
      <c r="D184" s="6">
        <v>0</v>
      </c>
      <c r="E184" s="226">
        <f>C184-D184</f>
        <v>0</v>
      </c>
    </row>
    <row r="185" spans="2:5" ht="12.75">
      <c r="B185" s="187" t="s">
        <v>22</v>
      </c>
      <c r="C185" s="220">
        <f>SUM(C174,C181,C182,)</f>
        <v>68058.35</v>
      </c>
      <c r="D185" s="220">
        <f>SUM(D174,D181,D182,)</f>
        <v>68058.35</v>
      </c>
      <c r="E185" s="220">
        <f>SUM(E174,E181,E182,)</f>
        <v>0</v>
      </c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1:6" ht="23.25" customHeight="1">
      <c r="A192" s="545"/>
      <c r="B192" s="543"/>
      <c r="C192" s="543"/>
      <c r="D192" s="617" t="s">
        <v>281</v>
      </c>
      <c r="E192" s="617"/>
      <c r="F192" s="546"/>
    </row>
    <row r="193" spans="1:6" ht="46.5" customHeight="1">
      <c r="A193" s="545"/>
      <c r="B193" s="647" t="s">
        <v>319</v>
      </c>
      <c r="C193" s="647"/>
      <c r="D193" s="647"/>
      <c r="E193" s="647"/>
      <c r="F193" s="546"/>
    </row>
    <row r="194" spans="2:5" ht="21.75" customHeight="1">
      <c r="B194" s="641" t="s">
        <v>226</v>
      </c>
      <c r="C194" s="641"/>
      <c r="D194" s="641"/>
      <c r="E194" s="641"/>
    </row>
    <row r="195" spans="1:5" ht="18.75" customHeight="1">
      <c r="A195" s="548"/>
      <c r="B195" s="3"/>
      <c r="C195" s="9"/>
      <c r="D195" s="9"/>
      <c r="E195" s="186"/>
    </row>
    <row r="196" spans="2:5" ht="39.75" customHeight="1">
      <c r="B196" s="187" t="s">
        <v>12</v>
      </c>
      <c r="C196" s="549" t="s">
        <v>274</v>
      </c>
      <c r="D196" s="424" t="s">
        <v>297</v>
      </c>
      <c r="E196" s="187" t="s">
        <v>13</v>
      </c>
    </row>
    <row r="197" spans="2:5" ht="38.25" customHeight="1">
      <c r="B197" s="219" t="s">
        <v>14</v>
      </c>
      <c r="C197" s="220">
        <f>SUM(C198:C203)</f>
        <v>1618461.1900000002</v>
      </c>
      <c r="D197" s="220">
        <f>SUM(D198:D203)</f>
        <v>1416323.5200000003</v>
      </c>
      <c r="E197" s="220">
        <f aca="true" t="shared" si="8" ref="E197:E203">D197-C197</f>
        <v>-202137.66999999993</v>
      </c>
    </row>
    <row r="198" spans="2:5" ht="12.75">
      <c r="B198" s="221" t="s">
        <v>48</v>
      </c>
      <c r="C198" s="222">
        <v>0</v>
      </c>
      <c r="D198" s="222">
        <v>0</v>
      </c>
      <c r="E198" s="222">
        <f t="shared" si="8"/>
        <v>0</v>
      </c>
    </row>
    <row r="199" spans="2:5" ht="12.75">
      <c r="B199" s="221" t="s">
        <v>15</v>
      </c>
      <c r="C199" s="6">
        <v>685496.93</v>
      </c>
      <c r="D199" s="6">
        <v>685496.93</v>
      </c>
      <c r="E199" s="222">
        <f t="shared" si="8"/>
        <v>0</v>
      </c>
    </row>
    <row r="200" spans="2:5" ht="38.25">
      <c r="B200" s="221" t="s">
        <v>16</v>
      </c>
      <c r="C200" s="224">
        <v>911120.73</v>
      </c>
      <c r="D200" s="224">
        <v>708983.06</v>
      </c>
      <c r="E200" s="222">
        <f t="shared" si="8"/>
        <v>-202137.66999999993</v>
      </c>
    </row>
    <row r="201" spans="2:5" ht="12.75">
      <c r="B201" s="221" t="s">
        <v>17</v>
      </c>
      <c r="C201" s="27">
        <v>0</v>
      </c>
      <c r="D201" s="27">
        <v>0</v>
      </c>
      <c r="E201" s="222">
        <f t="shared" si="8"/>
        <v>0</v>
      </c>
    </row>
    <row r="202" spans="2:5" ht="12.75">
      <c r="B202" s="221" t="s">
        <v>71</v>
      </c>
      <c r="C202" s="225">
        <v>21843.53</v>
      </c>
      <c r="D202" s="225">
        <v>21843.53</v>
      </c>
      <c r="E202" s="222">
        <f t="shared" si="8"/>
        <v>0</v>
      </c>
    </row>
    <row r="203" spans="2:5" ht="12.75">
      <c r="B203" s="221" t="s">
        <v>18</v>
      </c>
      <c r="C203" s="225">
        <v>0</v>
      </c>
      <c r="D203" s="225">
        <v>0</v>
      </c>
      <c r="E203" s="222">
        <f t="shared" si="8"/>
        <v>0</v>
      </c>
    </row>
    <row r="204" spans="2:5" ht="25.5">
      <c r="B204" s="219" t="s">
        <v>70</v>
      </c>
      <c r="C204" s="220">
        <v>65428.4</v>
      </c>
      <c r="D204" s="220">
        <v>67562.4</v>
      </c>
      <c r="E204" s="220">
        <f>D204-C204</f>
        <v>2133.9999999999927</v>
      </c>
    </row>
    <row r="205" spans="2:5" ht="24.75" customHeight="1">
      <c r="B205" s="219" t="s">
        <v>19</v>
      </c>
      <c r="C205" s="220">
        <v>0</v>
      </c>
      <c r="D205" s="220">
        <v>0</v>
      </c>
      <c r="E205" s="220">
        <f>C205-D205</f>
        <v>0</v>
      </c>
    </row>
    <row r="206" spans="2:5" ht="25.5">
      <c r="B206" s="221" t="s">
        <v>20</v>
      </c>
      <c r="C206" s="6">
        <v>0</v>
      </c>
      <c r="D206" s="6">
        <v>0</v>
      </c>
      <c r="E206" s="226">
        <f>C206-D206</f>
        <v>0</v>
      </c>
    </row>
    <row r="207" spans="2:5" ht="12.75" customHeight="1">
      <c r="B207" s="221" t="s">
        <v>21</v>
      </c>
      <c r="C207" s="6">
        <v>0</v>
      </c>
      <c r="D207" s="6">
        <v>0</v>
      </c>
      <c r="E207" s="226">
        <f>C207-D207</f>
        <v>0</v>
      </c>
    </row>
    <row r="208" spans="2:5" ht="12.75">
      <c r="B208" s="187" t="s">
        <v>22</v>
      </c>
      <c r="C208" s="220">
        <f>SUM(C197,C204,C205,)</f>
        <v>1683889.59</v>
      </c>
      <c r="D208" s="220">
        <f>SUM(D197,D204,D205,)</f>
        <v>1483885.9200000002</v>
      </c>
      <c r="E208" s="220">
        <f>SUM(E197,E204,E205,)</f>
        <v>-200003.66999999993</v>
      </c>
    </row>
    <row r="210" spans="1:6" ht="26.25" customHeight="1">
      <c r="A210" s="545"/>
      <c r="B210" s="544"/>
      <c r="C210" s="543"/>
      <c r="F210" s="545"/>
    </row>
    <row r="211" spans="2:5" ht="15" customHeight="1">
      <c r="B211" s="649" t="s">
        <v>333</v>
      </c>
      <c r="C211" s="649"/>
      <c r="D211" s="649"/>
      <c r="E211" s="649"/>
    </row>
    <row r="212" spans="2:5" ht="15" customHeight="1">
      <c r="B212" s="649"/>
      <c r="C212" s="649"/>
      <c r="D212" s="649"/>
      <c r="E212" s="649"/>
    </row>
    <row r="213" spans="2:5" ht="18" customHeight="1">
      <c r="B213" s="649"/>
      <c r="C213" s="649"/>
      <c r="D213" s="649"/>
      <c r="E213" s="649"/>
    </row>
    <row r="214" spans="2:5" ht="38.25">
      <c r="B214" s="547" t="s">
        <v>12</v>
      </c>
      <c r="C214" s="547" t="s">
        <v>274</v>
      </c>
      <c r="D214" s="547" t="s">
        <v>297</v>
      </c>
      <c r="E214" s="547" t="s">
        <v>13</v>
      </c>
    </row>
    <row r="215" spans="2:5" ht="38.25">
      <c r="B215" s="219" t="s">
        <v>14</v>
      </c>
      <c r="C215" s="238">
        <f>SUM(C216:C221)</f>
        <v>150145426.89</v>
      </c>
      <c r="D215" s="238">
        <f>SUM(D216:D221)</f>
        <v>155307814.80999997</v>
      </c>
      <c r="E215" s="238">
        <f aca="true" t="shared" si="9" ref="E215:E222">D215-C215</f>
        <v>5162387.919999987</v>
      </c>
    </row>
    <row r="216" spans="2:5" ht="12.75">
      <c r="B216" s="221" t="s">
        <v>237</v>
      </c>
      <c r="C216" s="329">
        <v>14294196.8</v>
      </c>
      <c r="D216" s="329">
        <v>14337119.42</v>
      </c>
      <c r="E216" s="222">
        <f t="shared" si="9"/>
        <v>42922.61999999918</v>
      </c>
    </row>
    <row r="217" spans="2:5" ht="12.75">
      <c r="B217" s="221" t="s">
        <v>15</v>
      </c>
      <c r="C217" s="329">
        <v>122233716.17</v>
      </c>
      <c r="D217" s="329">
        <v>127574487.59</v>
      </c>
      <c r="E217" s="27">
        <f t="shared" si="9"/>
        <v>5340771.420000002</v>
      </c>
    </row>
    <row r="218" spans="2:5" ht="38.25">
      <c r="B218" s="221" t="s">
        <v>16</v>
      </c>
      <c r="C218" s="486">
        <v>5218971.95</v>
      </c>
      <c r="D218" s="486">
        <v>5241258.19</v>
      </c>
      <c r="E218" s="27">
        <f t="shared" si="9"/>
        <v>22286.240000000224</v>
      </c>
    </row>
    <row r="219" spans="2:5" ht="12.75">
      <c r="B219" s="221" t="s">
        <v>17</v>
      </c>
      <c r="C219" s="486">
        <v>1327669.35</v>
      </c>
      <c r="D219" s="486">
        <v>1427613.63</v>
      </c>
      <c r="E219" s="27">
        <f t="shared" si="9"/>
        <v>99944.2799999998</v>
      </c>
    </row>
    <row r="220" spans="2:5" ht="12.75">
      <c r="B220" s="221" t="s">
        <v>71</v>
      </c>
      <c r="C220" s="486">
        <v>4572312.83</v>
      </c>
      <c r="D220" s="486">
        <v>4749843.41</v>
      </c>
      <c r="E220" s="225">
        <f t="shared" si="9"/>
        <v>177530.58000000007</v>
      </c>
    </row>
    <row r="221" spans="2:6" ht="26.25" customHeight="1">
      <c r="B221" s="221" t="s">
        <v>18</v>
      </c>
      <c r="C221" s="486">
        <v>2498559.79</v>
      </c>
      <c r="D221" s="486">
        <v>1977492.57</v>
      </c>
      <c r="E221" s="27">
        <f t="shared" si="9"/>
        <v>-521067.22</v>
      </c>
      <c r="F221" s="180" t="s">
        <v>332</v>
      </c>
    </row>
    <row r="222" spans="2:5" ht="25.5">
      <c r="B222" s="219" t="s">
        <v>70</v>
      </c>
      <c r="C222" s="238">
        <v>1513947.49</v>
      </c>
      <c r="D222" s="238">
        <v>1667014.67</v>
      </c>
      <c r="E222" s="238">
        <f t="shared" si="9"/>
        <v>153067.17999999993</v>
      </c>
    </row>
    <row r="223" spans="2:5" ht="12.75" customHeight="1">
      <c r="B223" s="219" t="s">
        <v>19</v>
      </c>
      <c r="C223" s="220">
        <v>0</v>
      </c>
      <c r="D223" s="220">
        <v>0</v>
      </c>
      <c r="E223" s="220">
        <f>C223-D223</f>
        <v>0</v>
      </c>
    </row>
    <row r="224" spans="2:5" ht="25.5">
      <c r="B224" s="221" t="s">
        <v>20</v>
      </c>
      <c r="C224" s="6">
        <v>0</v>
      </c>
      <c r="D224" s="6">
        <v>0</v>
      </c>
      <c r="E224" s="226">
        <f>C224-D224</f>
        <v>0</v>
      </c>
    </row>
    <row r="225" spans="2:5" ht="12.75">
      <c r="B225" s="221" t="s">
        <v>21</v>
      </c>
      <c r="C225" s="6">
        <v>0</v>
      </c>
      <c r="D225" s="6">
        <v>0</v>
      </c>
      <c r="E225" s="226">
        <f>C225-D225</f>
        <v>0</v>
      </c>
    </row>
    <row r="226" spans="2:5" ht="12.75">
      <c r="B226" s="547" t="s">
        <v>22</v>
      </c>
      <c r="C226" s="238">
        <f>SUM(C215,C222,C223,)</f>
        <v>151659374.38</v>
      </c>
      <c r="D226" s="238">
        <f>SUM(D215,D222,D223,)</f>
        <v>156974829.47999996</v>
      </c>
      <c r="E226" s="238">
        <f>SUM(E215,E222,E223,)</f>
        <v>5315455.099999987</v>
      </c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7.5" customHeight="1">
      <c r="B231" s="1"/>
      <c r="C231" s="1"/>
      <c r="D231" s="1"/>
      <c r="E231" s="1"/>
    </row>
    <row r="232" spans="2:5" ht="8.25" customHeight="1">
      <c r="B232" s="1"/>
      <c r="C232" s="1"/>
      <c r="D232" s="1"/>
      <c r="E232" s="1"/>
    </row>
    <row r="233" spans="2:6" ht="12.75">
      <c r="B233" s="1"/>
      <c r="C233" s="1"/>
      <c r="D233" s="617"/>
      <c r="E233" s="617"/>
      <c r="F233" s="479"/>
    </row>
    <row r="238" ht="40.5" customHeight="1"/>
    <row r="250" ht="11.25" customHeight="1"/>
    <row r="251" spans="2:5" ht="78.75" customHeight="1">
      <c r="B251" s="344"/>
      <c r="C251" s="345"/>
      <c r="D251" s="345"/>
      <c r="E251" s="345"/>
    </row>
    <row r="252" spans="2:6" ht="28.5" customHeight="1">
      <c r="B252" s="640"/>
      <c r="C252" s="640"/>
      <c r="D252" s="640"/>
      <c r="E252" s="640"/>
      <c r="F252" s="640"/>
    </row>
    <row r="254" spans="2:6" ht="27.75" customHeight="1">
      <c r="B254" s="640"/>
      <c r="C254" s="646"/>
      <c r="D254" s="646"/>
      <c r="E254" s="646"/>
      <c r="F254" s="646"/>
    </row>
    <row r="255" spans="2:6" ht="12.75">
      <c r="B255" s="640"/>
      <c r="C255" s="646"/>
      <c r="D255" s="646"/>
      <c r="E255" s="646"/>
      <c r="F255" s="646"/>
    </row>
    <row r="256" spans="2:6" ht="12.75">
      <c r="B256" s="646"/>
      <c r="C256" s="646"/>
      <c r="D256" s="646"/>
      <c r="E256" s="646"/>
      <c r="F256" s="646"/>
    </row>
  </sheetData>
  <sheetProtection/>
  <mergeCells count="35">
    <mergeCell ref="B255:F256"/>
    <mergeCell ref="B95:E95"/>
    <mergeCell ref="B144:F144"/>
    <mergeCell ref="B112:E112"/>
    <mergeCell ref="B169:E169"/>
    <mergeCell ref="B254:F254"/>
    <mergeCell ref="B193:E193"/>
    <mergeCell ref="B153:E153"/>
    <mergeCell ref="B170:E170"/>
    <mergeCell ref="B171:E171"/>
    <mergeCell ref="B41:E41"/>
    <mergeCell ref="B129:E129"/>
    <mergeCell ref="B211:E213"/>
    <mergeCell ref="D233:E233"/>
    <mergeCell ref="B58:E58"/>
    <mergeCell ref="B21:F21"/>
    <mergeCell ref="B252:F252"/>
    <mergeCell ref="B113:E113"/>
    <mergeCell ref="D40:E40"/>
    <mergeCell ref="B152:E152"/>
    <mergeCell ref="B168:F168"/>
    <mergeCell ref="B194:E194"/>
    <mergeCell ref="B42:E42"/>
    <mergeCell ref="B78:E78"/>
    <mergeCell ref="B79:E79"/>
    <mergeCell ref="B2:E2"/>
    <mergeCell ref="B3:E3"/>
    <mergeCell ref="B22:F22"/>
    <mergeCell ref="D192:E192"/>
    <mergeCell ref="D1:E1"/>
    <mergeCell ref="D77:E77"/>
    <mergeCell ref="D111:E111"/>
    <mergeCell ref="D151:E151"/>
    <mergeCell ref="B128:F128"/>
    <mergeCell ref="B20:E20"/>
  </mergeCells>
  <printOptions/>
  <pageMargins left="0.7" right="0.7" top="0.75" bottom="0.75" header="0.3" footer="0.3"/>
  <pageSetup horizontalDpi="600" verticalDpi="600" orientation="portrait" paperSize="9" scale="95" r:id="rId1"/>
  <rowBreaks count="6" manualBreakCount="6">
    <brk id="38" max="255" man="1"/>
    <brk id="75" max="5" man="1"/>
    <brk id="109" max="255" man="1"/>
    <brk id="148" max="5" man="1"/>
    <brk id="191" max="255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602"/>
      <c r="B1" s="657"/>
      <c r="C1" s="657"/>
      <c r="D1" s="657"/>
      <c r="E1" s="657"/>
    </row>
    <row r="2" spans="1:5" ht="42" customHeight="1">
      <c r="A2" s="600"/>
      <c r="B2" s="601"/>
      <c r="C2" s="601"/>
      <c r="D2" s="601"/>
      <c r="E2" s="601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Małgorzata Kleszcz</cp:lastModifiedBy>
  <cp:lastPrinted>2022-03-24T11:59:34Z</cp:lastPrinted>
  <dcterms:created xsi:type="dcterms:W3CDTF">2007-11-06T10:26:25Z</dcterms:created>
  <dcterms:modified xsi:type="dcterms:W3CDTF">2022-03-24T13:53:03Z</dcterms:modified>
  <cp:category/>
  <cp:version/>
  <cp:contentType/>
  <cp:contentStatus/>
</cp:coreProperties>
</file>