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7095" tabRatio="585" firstSheet="1" activeTab="1"/>
  </bookViews>
  <sheets>
    <sheet name="Wyk. 2002 I" sheetId="1" r:id="rId1"/>
    <sheet name="Wykonanie wydatków 2002- 31.03 " sheetId="2" r:id="rId2"/>
    <sheet name="Dochody 2002" sheetId="3" r:id="rId3"/>
    <sheet name="Wydatki 2002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2">'Dochody 2002'!$H$1:$M$34</definedName>
    <definedName name="_xlnm.Print_Area" localSheetId="1">'Wykonanie wydatków 2002- 31.03 '!$A:$IV</definedName>
  </definedNames>
  <calcPr fullCalcOnLoad="1"/>
</workbook>
</file>

<file path=xl/sharedStrings.xml><?xml version="1.0" encoding="utf-8"?>
<sst xmlns="http://schemas.openxmlformats.org/spreadsheetml/2006/main" count="387" uniqueCount="160">
  <si>
    <t xml:space="preserve">                                       Załącznik Nr 2 </t>
  </si>
  <si>
    <t xml:space="preserve">                                       do uchwały budżetowej Nr......../2002</t>
  </si>
  <si>
    <t xml:space="preserve">                                       Rady Miejskiej w Sławkowie z dnia 22 lutego 2002 roku.</t>
  </si>
  <si>
    <t xml:space="preserve">Plan finansowy wydatków budżetowych </t>
  </si>
  <si>
    <t xml:space="preserve">           Miasta Sławkowa na 2002 rok</t>
  </si>
  <si>
    <t>Dział</t>
  </si>
  <si>
    <t>Rozdział</t>
  </si>
  <si>
    <t>Wyszczególnienie</t>
  </si>
  <si>
    <t>.010</t>
  </si>
  <si>
    <t>Rolnictwo i  łowiectwo</t>
  </si>
  <si>
    <t>.01095</t>
  </si>
  <si>
    <t xml:space="preserve">Pozostała działalność </t>
  </si>
  <si>
    <t>wydatki bieżące</t>
  </si>
  <si>
    <t xml:space="preserve">Dostarczanie wody   </t>
  </si>
  <si>
    <t>Transport i  łączność</t>
  </si>
  <si>
    <t xml:space="preserve">Drogi publiczne gminne </t>
  </si>
  <si>
    <t>wydatki bieżace w tym :</t>
  </si>
  <si>
    <t>Przejście Rynek -Kozłowska</t>
  </si>
  <si>
    <t>Zobowiązania do zapłaty z 2001 roku</t>
  </si>
  <si>
    <t>Remonty bieżące dróg</t>
  </si>
  <si>
    <t>Remont dwóch pierzei  ul. Rynek</t>
  </si>
  <si>
    <t>Zimowe utrzymanie dróg - samorządowe</t>
  </si>
  <si>
    <t xml:space="preserve">Utrzymanie dróg powiatowych - umowa </t>
  </si>
  <si>
    <t>Budowa nawierzchni ulicy Browarnej</t>
  </si>
  <si>
    <t>Utrzymanie kanionu i inne bieżące sprawy</t>
  </si>
  <si>
    <t>Zaległe zobowiązania za realiz. robót firmy "BUDAR"</t>
  </si>
  <si>
    <t>Gospodarka  mieszkaniowa</t>
  </si>
  <si>
    <t>Zakłady gospodarki mieszkaniowej</t>
  </si>
  <si>
    <t>Gospodarka gruntami i nieruchomościami</t>
  </si>
  <si>
    <t>Wydatki majątkowe - wykup budynku Łosińska 1</t>
  </si>
  <si>
    <t>Działalność usługowa</t>
  </si>
  <si>
    <t>Plany zagospodarowania    przestrzennego</t>
  </si>
  <si>
    <t>Wydatki bieżące</t>
  </si>
  <si>
    <t>Opracowania geodezyjne i kartograficzne</t>
  </si>
  <si>
    <t xml:space="preserve">Administracja publiczna </t>
  </si>
  <si>
    <t xml:space="preserve">Urzędy wojewódzkie      </t>
  </si>
  <si>
    <t xml:space="preserve">Wydatki bieżące </t>
  </si>
  <si>
    <t>w tym - płace i pochodne</t>
  </si>
  <si>
    <t xml:space="preserve">Rady gmin       </t>
  </si>
  <si>
    <t>Wydatki bieżące w tym:</t>
  </si>
  <si>
    <t>współpraca z zagranicą</t>
  </si>
  <si>
    <t xml:space="preserve">wpłaty na związki gmin </t>
  </si>
  <si>
    <t xml:space="preserve">Urzędy gmin </t>
  </si>
  <si>
    <t>Wydatki majątkowe</t>
  </si>
  <si>
    <t>Pobór podatków, opłat i niepodatkowych należności budżetowych</t>
  </si>
  <si>
    <t>Spis powszechny i inne</t>
  </si>
  <si>
    <t>Urzędy naczelnych organów władzy państwowej, kontroli            i ochrony prawa oraz sądownictwa</t>
  </si>
  <si>
    <t>Urzędy naczelnych organów władzy państwowej, kontroli i ochrony prawa - Rejestr wyborców</t>
  </si>
  <si>
    <t>Bezpieczeństwo publiczne  i  ochrona p/pożarowa</t>
  </si>
  <si>
    <t xml:space="preserve">Ochotnicze straże pożarne     </t>
  </si>
  <si>
    <t>Stystem Ratownictwa Drogowego</t>
  </si>
  <si>
    <t>płace i pochodne</t>
  </si>
  <si>
    <t xml:space="preserve">Obrona cywilna       </t>
  </si>
  <si>
    <t xml:space="preserve">Straż Miejska         </t>
  </si>
  <si>
    <t>Różne rozliczenia</t>
  </si>
  <si>
    <t>Część  podstawowa subwencji ogólnej dla gmin</t>
  </si>
  <si>
    <t>Rezerwy ogólne i  celowe</t>
  </si>
  <si>
    <t>Oświata i  wychowanie</t>
  </si>
  <si>
    <t>Szkoły Podstawowe</t>
  </si>
  <si>
    <t>Gimnazja</t>
  </si>
  <si>
    <t>Dowożenie uczniów do szkół</t>
  </si>
  <si>
    <t>Zespoły ekonomiczno-administracyjne szkół</t>
  </si>
  <si>
    <t xml:space="preserve">Licea Ogólnokształcące                 </t>
  </si>
  <si>
    <t xml:space="preserve">Ochrona Zdrowia </t>
  </si>
  <si>
    <t xml:space="preserve">Lecznictwo ambulatoryjne   </t>
  </si>
  <si>
    <t>Przeciwdziałanie alkoholizmowi</t>
  </si>
  <si>
    <t>Opieka spłeczna</t>
  </si>
  <si>
    <t>dotacja samorządowa</t>
  </si>
  <si>
    <t>dotacja rządowa</t>
  </si>
  <si>
    <t>Dodatki mieszkaniowe</t>
  </si>
  <si>
    <t xml:space="preserve">Zasiłki rodzinne, pielęgnacyjne  i  wychowawcze </t>
  </si>
  <si>
    <t xml:space="preserve">Ośrodki  Pomocy Społecznej </t>
  </si>
  <si>
    <t>Edukacyjna opieka wychowawcza</t>
  </si>
  <si>
    <t xml:space="preserve">Świetlica szkolna     </t>
  </si>
  <si>
    <t xml:space="preserve">Przedszkola       </t>
  </si>
  <si>
    <t>Gospodarka komunalna  i  ochrona  środowiska</t>
  </si>
  <si>
    <t xml:space="preserve">Gospodarka ściekowa i  ochrona wód       </t>
  </si>
  <si>
    <t xml:space="preserve">Oczyszczanie miast i   wsi      </t>
  </si>
  <si>
    <t>Utrzymanie zieleni w miastach i gminch</t>
  </si>
  <si>
    <t>Oświetlenie ulic, placów i dróg w tym :</t>
  </si>
  <si>
    <t>Pozostała działalność</t>
  </si>
  <si>
    <t>dotacja KZK GOP</t>
  </si>
  <si>
    <t>PKM Olkusz</t>
  </si>
  <si>
    <t>Wydatki majątkowe w tym:</t>
  </si>
  <si>
    <t>Budowa gazociągu osiedla Hrubieszowska</t>
  </si>
  <si>
    <t>Budowa oświetlenia Jodłowa</t>
  </si>
  <si>
    <t>Budowa oświetlenia osiedla Hrubieszowska</t>
  </si>
  <si>
    <t>Budowa wodociągu Krakowska</t>
  </si>
  <si>
    <t>Dokończenie wodociągu  Chwaliboskie</t>
  </si>
  <si>
    <t>Kultura i  ochrona dziedzictwa narodowego</t>
  </si>
  <si>
    <t xml:space="preserve">Filharmonie, orkiestry ,chóry i  kapele  </t>
  </si>
  <si>
    <t>Biblioteki</t>
  </si>
  <si>
    <t xml:space="preserve">Pozostała działalność        </t>
  </si>
  <si>
    <t>Wydatki bieżące w tym :</t>
  </si>
  <si>
    <t>Dotacja dla Towarzystwa Miłośników Sławkowa</t>
  </si>
  <si>
    <t>Stowarzyszenia Na Rzecz Wspierania Rozwoju Miasta</t>
  </si>
  <si>
    <t>Organizowanie imprez kulturalnych w mieście</t>
  </si>
  <si>
    <t>Kultura fizyczna i  sport</t>
  </si>
  <si>
    <t xml:space="preserve">Zadania w zakresie kultury fizycznej i  sportu </t>
  </si>
  <si>
    <t>Wydatki bieżace w tym dotacja dla:</t>
  </si>
  <si>
    <t>Towarzystwa Krzewienia Kultury Fizycznej</t>
  </si>
  <si>
    <t>Miejskiego Klubu Sportowego</t>
  </si>
  <si>
    <t>Uczniowskiego Klubu Sportowego</t>
  </si>
  <si>
    <t>Razem wydatki</t>
  </si>
  <si>
    <t xml:space="preserve"> Spłata kredytów</t>
  </si>
  <si>
    <t xml:space="preserve"> Ogółem wydatki</t>
  </si>
  <si>
    <t>wydatki bieżące - dotacja przedmiotowa dla Miejskiego Zakładu Wodociągów i Kanalizacji</t>
  </si>
  <si>
    <t>Wytwarzanie i  zaopatrywanie w energię elektryczną,                             gaz i wodę</t>
  </si>
  <si>
    <t>Wydatki bieżące - dotacja przedmiotowa dla Miejskiego Zakładu Budynkow Komunalnych</t>
  </si>
  <si>
    <t>Składki na ubezpieczenie zdrowotne opłacane za osoby pobierające niektóre świadczenia z pomocy społecznej</t>
  </si>
  <si>
    <t>Zasiłki i  pomoc w naturze oraz składki na ubezpieczenia społeczne</t>
  </si>
  <si>
    <t xml:space="preserve">Kolonie i obozy oraz inne formy wypoczynku dzieci i młodzieży szkolnej </t>
  </si>
  <si>
    <t>w tym - dotacja przedmiotowa z budżetu dla Miejskiego Zakładu Wodociągów i Kanalizacji</t>
  </si>
  <si>
    <t>Domy i  ośrodki kultury, świetlice i kluby</t>
  </si>
  <si>
    <t>w tym dotacja rządowa</t>
  </si>
  <si>
    <t>diety radnych</t>
  </si>
  <si>
    <t>pozostałe wydatki bieżące</t>
  </si>
  <si>
    <t xml:space="preserve"> Plan wydatków po zmianach</t>
  </si>
  <si>
    <t>Wykonanie wydatków - kwotowo</t>
  </si>
  <si>
    <t>Wykonanie wydatków - procentowo</t>
  </si>
  <si>
    <t xml:space="preserve">           Realizacja wydatków budżetowych </t>
  </si>
  <si>
    <t xml:space="preserve">                  Miasta Sławkowa za 2002 rok</t>
  </si>
  <si>
    <t>Wybory do rad gmin, rad powiatów i sejmików województw</t>
  </si>
  <si>
    <t>Przedszkola</t>
  </si>
  <si>
    <t>diety komisji wyborczych</t>
  </si>
  <si>
    <t>pozostałe wydatki</t>
  </si>
  <si>
    <t>Opracowanie dokumentacji technicznej dla zadań inwestycyjnych</t>
  </si>
  <si>
    <t>Pozostałe zadania inwestycyjne</t>
  </si>
  <si>
    <t>Wytwarzanie i  zaopatrywanie w energię elektryczną, gaz i wodę</t>
  </si>
  <si>
    <t xml:space="preserve"> Spłata kredytów i pożyczek</t>
  </si>
  <si>
    <t>Zaległe zobowiązania za realizację robót firmy "BUDAR"</t>
  </si>
  <si>
    <t>Urzędy naczelnych organów władzy państwowej, kontroli i ochrony prawa oraz sądownictwa</t>
  </si>
  <si>
    <t xml:space="preserve">zakup materiałów i wyposażenia </t>
  </si>
  <si>
    <t>Rolnictwo i łowiectwo</t>
  </si>
  <si>
    <t>Wytwarzanie i zaopatrywanie w wodę</t>
  </si>
  <si>
    <t>Transport i łączność</t>
  </si>
  <si>
    <t>Gospodarka mieszkaniowa</t>
  </si>
  <si>
    <t>Administracja publiczna</t>
  </si>
  <si>
    <t>Urzędy organów kontroli</t>
  </si>
  <si>
    <t>Bezpieczeństwo publiczne</t>
  </si>
  <si>
    <t>Oświata i wychowanie</t>
  </si>
  <si>
    <t>Ochrona zdrowia</t>
  </si>
  <si>
    <t>Opieka społeczna</t>
  </si>
  <si>
    <t>Edukac. opieka wychowawcza</t>
  </si>
  <si>
    <t>Gospodarka komunalna i ochrona środowiska</t>
  </si>
  <si>
    <t>Kultura i ochrona dziedzictwa narodowego</t>
  </si>
  <si>
    <t>Kultura fizyczna i sport</t>
  </si>
  <si>
    <t>OGÓŁEM</t>
  </si>
  <si>
    <t>WYDATKI</t>
  </si>
  <si>
    <t>DOCHODY</t>
  </si>
  <si>
    <t>Podatki od osób fizycznych</t>
  </si>
  <si>
    <t>Podatki od osób prawnych</t>
  </si>
  <si>
    <t>Udział w budżecie państwa p.d.o.f.i p.</t>
  </si>
  <si>
    <t>Realizacja dochodów za 2002 rok</t>
  </si>
  <si>
    <t>Plan dochodów po zmianach za 2002 rok</t>
  </si>
  <si>
    <t>co stanowi 94,1 %</t>
  </si>
  <si>
    <t xml:space="preserve">Przychody z kredytów </t>
  </si>
  <si>
    <t>Realizacja  przychodów i dochodów</t>
  </si>
  <si>
    <t>Plan przychodów i dochodów</t>
  </si>
  <si>
    <t>co stanowi 94,3 %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</si>
</sst>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.##0.00"/>
    <numFmt numFmtId="165" formatCode="0.0%"/>
    <numFmt numFmtId="166" formatCode="#,##0\ &quot;zł&quot;"/>
    <numFmt numFmtId="167" formatCode="0.000%"/>
    <numFmt numFmtId="168" formatCode="0.0000%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1"/>
      <name val="Arial"/>
      <family val="0"/>
    </font>
    <font>
      <b/>
      <sz val="11"/>
      <name val="Arial"/>
      <family val="0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0"/>
    </font>
    <font>
      <u val="single"/>
      <sz val="10"/>
      <name val="Arial CE"/>
      <family val="0"/>
    </font>
    <font>
      <sz val="12"/>
      <name val="Arial CE"/>
      <family val="2"/>
    </font>
    <font>
      <sz val="24"/>
      <name val="Arial CE"/>
      <family val="0"/>
    </font>
    <font>
      <sz val="9.75"/>
      <name val="Arial CE"/>
      <family val="2"/>
    </font>
    <font>
      <sz val="11.5"/>
      <name val="Arial CE"/>
      <family val="2"/>
    </font>
    <font>
      <sz val="28.5"/>
      <name val="Arial CE"/>
      <family val="0"/>
    </font>
    <font>
      <b/>
      <sz val="14"/>
      <name val="Arial CE"/>
      <family val="2"/>
    </font>
    <font>
      <b/>
      <sz val="15"/>
      <name val="Arial CE"/>
      <family val="2"/>
    </font>
    <font>
      <b/>
      <sz val="2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justify"/>
    </xf>
    <xf numFmtId="0" fontId="11" fillId="0" borderId="1" xfId="0" applyFont="1" applyBorder="1" applyAlignment="1">
      <alignment/>
    </xf>
    <xf numFmtId="1" fontId="11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3" fontId="18" fillId="0" borderId="1" xfId="0" applyNumberFormat="1" applyFont="1" applyBorder="1" applyAlignment="1">
      <alignment vertical="justify"/>
    </xf>
    <xf numFmtId="0" fontId="7" fillId="0" borderId="1" xfId="0" applyFont="1" applyBorder="1" applyAlignment="1">
      <alignment wrapText="1" shrinkToFit="1"/>
    </xf>
    <xf numFmtId="3" fontId="13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19" fillId="0" borderId="4" xfId="0" applyFont="1" applyBorder="1" applyAlignment="1">
      <alignment horizontal="center"/>
    </xf>
    <xf numFmtId="3" fontId="19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4" fillId="0" borderId="6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/>
    </xf>
    <xf numFmtId="3" fontId="15" fillId="0" borderId="6" xfId="0" applyNumberFormat="1" applyFont="1" applyBorder="1" applyAlignment="1">
      <alignment/>
    </xf>
    <xf numFmtId="0" fontId="14" fillId="0" borderId="3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164" fontId="15" fillId="0" borderId="6" xfId="0" applyNumberFormat="1" applyFont="1" applyBorder="1" applyAlignment="1">
      <alignment horizontal="center" vertical="top"/>
    </xf>
    <xf numFmtId="164" fontId="15" fillId="0" borderId="6" xfId="0" applyNumberFormat="1" applyFont="1" applyBorder="1" applyAlignment="1">
      <alignment wrapText="1"/>
    </xf>
    <xf numFmtId="0" fontId="15" fillId="0" borderId="3" xfId="0" applyNumberFormat="1" applyFont="1" applyBorder="1" applyAlignment="1">
      <alignment horizontal="center" vertical="top"/>
    </xf>
    <xf numFmtId="164" fontId="15" fillId="0" borderId="4" xfId="0" applyNumberFormat="1" applyFont="1" applyBorder="1" applyAlignment="1">
      <alignment horizontal="center" vertical="top"/>
    </xf>
    <xf numFmtId="164" fontId="15" fillId="0" borderId="4" xfId="0" applyNumberFormat="1" applyFont="1" applyBorder="1" applyAlignment="1">
      <alignment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7" fillId="0" borderId="2" xfId="0" applyFont="1" applyBorder="1" applyAlignment="1">
      <alignment wrapText="1"/>
    </xf>
    <xf numFmtId="0" fontId="7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14" fillId="0" borderId="4" xfId="0" applyFont="1" applyBorder="1" applyAlignment="1">
      <alignment wrapText="1"/>
    </xf>
    <xf numFmtId="0" fontId="0" fillId="0" borderId="5" xfId="0" applyFont="1" applyBorder="1" applyAlignment="1">
      <alignment/>
    </xf>
    <xf numFmtId="0" fontId="14" fillId="0" borderId="2" xfId="0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7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14" fillId="0" borderId="11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15" fillId="0" borderId="11" xfId="0" applyNumberFormat="1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9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 wrapText="1"/>
    </xf>
    <xf numFmtId="3" fontId="15" fillId="0" borderId="1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13" fillId="0" borderId="19" xfId="0" applyNumberFormat="1" applyFont="1" applyBorder="1" applyAlignment="1">
      <alignment vertical="top"/>
    </xf>
    <xf numFmtId="0" fontId="11" fillId="0" borderId="19" xfId="0" applyFont="1" applyBorder="1" applyAlignment="1">
      <alignment/>
    </xf>
    <xf numFmtId="3" fontId="16" fillId="0" borderId="19" xfId="0" applyNumberFormat="1" applyFont="1" applyBorder="1" applyAlignment="1">
      <alignment/>
    </xf>
    <xf numFmtId="3" fontId="18" fillId="0" borderId="19" xfId="0" applyNumberFormat="1" applyFont="1" applyBorder="1" applyAlignment="1">
      <alignment vertical="justify"/>
    </xf>
    <xf numFmtId="3" fontId="18" fillId="0" borderId="16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14" fillId="0" borderId="24" xfId="0" applyFont="1" applyBorder="1" applyAlignment="1">
      <alignment horizontal="center" vertical="top"/>
    </xf>
    <xf numFmtId="0" fontId="14" fillId="0" borderId="25" xfId="0" applyFont="1" applyBorder="1" applyAlignment="1">
      <alignment horizontal="center" vertical="top"/>
    </xf>
    <xf numFmtId="0" fontId="15" fillId="0" borderId="23" xfId="0" applyNumberFormat="1" applyFont="1" applyBorder="1" applyAlignment="1">
      <alignment horizontal="center" vertical="top"/>
    </xf>
    <xf numFmtId="0" fontId="15" fillId="0" borderId="24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3" fontId="0" fillId="0" borderId="0" xfId="0" applyNumberFormat="1" applyAlignment="1">
      <alignment/>
    </xf>
    <xf numFmtId="3" fontId="22" fillId="0" borderId="1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0" fontId="5" fillId="0" borderId="27" xfId="0" applyFont="1" applyBorder="1" applyAlignment="1">
      <alignment horizontal="center" vertical="top"/>
    </xf>
    <xf numFmtId="165" fontId="23" fillId="0" borderId="14" xfId="0" applyNumberFormat="1" applyFont="1" applyBorder="1" applyAlignment="1">
      <alignment/>
    </xf>
    <xf numFmtId="165" fontId="23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0" fillId="0" borderId="27" xfId="0" applyFont="1" applyBorder="1" applyAlignment="1">
      <alignment horizontal="center" vertical="top"/>
    </xf>
    <xf numFmtId="0" fontId="14" fillId="0" borderId="29" xfId="0" applyFont="1" applyBorder="1" applyAlignment="1">
      <alignment horizontal="center" vertical="top"/>
    </xf>
    <xf numFmtId="3" fontId="14" fillId="0" borderId="30" xfId="0" applyNumberFormat="1" applyFont="1" applyBorder="1" applyAlignment="1">
      <alignment horizontal="right" vertical="center" wrapText="1"/>
    </xf>
    <xf numFmtId="3" fontId="14" fillId="0" borderId="31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14" fillId="0" borderId="30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3" fontId="22" fillId="0" borderId="8" xfId="0" applyNumberFormat="1" applyFont="1" applyBorder="1" applyAlignment="1">
      <alignment vertical="justify"/>
    </xf>
    <xf numFmtId="165" fontId="23" fillId="0" borderId="9" xfId="0" applyNumberFormat="1" applyFont="1" applyBorder="1" applyAlignment="1">
      <alignment/>
    </xf>
    <xf numFmtId="0" fontId="14" fillId="0" borderId="33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6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0" fontId="24" fillId="2" borderId="0" xfId="0" applyFont="1" applyFill="1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3" fontId="15" fillId="0" borderId="34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11" fillId="0" borderId="3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17" fillId="0" borderId="3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164" fontId="15" fillId="0" borderId="32" xfId="0" applyNumberFormat="1" applyFont="1" applyBorder="1" applyAlignment="1">
      <alignment horizontal="left" vertical="center" wrapText="1"/>
    </xf>
    <xf numFmtId="164" fontId="15" fillId="0" borderId="41" xfId="0" applyNumberFormat="1" applyFont="1" applyBorder="1" applyAlignment="1">
      <alignment horizontal="left" vertical="center" wrapText="1"/>
    </xf>
    <xf numFmtId="49" fontId="11" fillId="0" borderId="36" xfId="0" applyNumberFormat="1" applyFont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 shrinkToFi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5" fontId="2" fillId="0" borderId="14" xfId="0" applyNumberFormat="1" applyFont="1" applyBorder="1" applyAlignment="1">
      <alignment/>
    </xf>
    <xf numFmtId="0" fontId="13" fillId="0" borderId="1" xfId="0" applyFont="1" applyBorder="1" applyAlignment="1">
      <alignment horizontal="center" vertical="top"/>
    </xf>
    <xf numFmtId="3" fontId="13" fillId="0" borderId="36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0" fontId="12" fillId="0" borderId="25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5" fillId="0" borderId="36" xfId="0" applyFont="1" applyBorder="1" applyAlignment="1">
      <alignment horizontal="left" vertical="center" wrapText="1"/>
    </xf>
    <xf numFmtId="3" fontId="26" fillId="0" borderId="1" xfId="0" applyNumberFormat="1" applyFont="1" applyBorder="1" applyAlignment="1">
      <alignment/>
    </xf>
    <xf numFmtId="3" fontId="26" fillId="0" borderId="19" xfId="0" applyNumberFormat="1" applyFont="1" applyBorder="1" applyAlignment="1">
      <alignment/>
    </xf>
    <xf numFmtId="165" fontId="27" fillId="0" borderId="14" xfId="0" applyNumberFormat="1" applyFont="1" applyBorder="1" applyAlignment="1">
      <alignment/>
    </xf>
    <xf numFmtId="3" fontId="26" fillId="0" borderId="1" xfId="0" applyNumberFormat="1" applyFont="1" applyBorder="1" applyAlignment="1">
      <alignment vertical="top"/>
    </xf>
    <xf numFmtId="3" fontId="26" fillId="0" borderId="19" xfId="0" applyNumberFormat="1" applyFont="1" applyBorder="1" applyAlignment="1">
      <alignment vertical="top"/>
    </xf>
    <xf numFmtId="0" fontId="14" fillId="0" borderId="26" xfId="0" applyFont="1" applyBorder="1" applyAlignment="1">
      <alignment horizontal="center" vertical="top"/>
    </xf>
    <xf numFmtId="0" fontId="7" fillId="0" borderId="33" xfId="0" applyFont="1" applyBorder="1" applyAlignment="1">
      <alignment horizontal="center" vertical="top"/>
    </xf>
    <xf numFmtId="0" fontId="7" fillId="0" borderId="38" xfId="0" applyFont="1" applyBorder="1" applyAlignment="1">
      <alignment horizontal="left" vertical="center" wrapText="1"/>
    </xf>
    <xf numFmtId="3" fontId="11" fillId="0" borderId="8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0" fontId="7" fillId="0" borderId="8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1" fillId="0" borderId="26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43" xfId="0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1" fillId="0" borderId="8" xfId="0" applyFont="1" applyBorder="1" applyAlignment="1">
      <alignment horizontal="center" vertical="top"/>
    </xf>
    <xf numFmtId="0" fontId="3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 CE"/>
                <a:ea typeface="Arial CE"/>
                <a:cs typeface="Arial CE"/>
              </a:rPr>
              <a:t>Struktura realizacji dochodów budżetowych Miasta Sławkowa za 2002 rok</a:t>
            </a:r>
          </a:p>
        </c:rich>
      </c:tx>
      <c:layout>
        <c:manualLayout>
          <c:xMode val="factor"/>
          <c:yMode val="factor"/>
          <c:x val="0.00775"/>
          <c:y val="-0.01775"/>
        </c:manualLayout>
      </c:layout>
      <c:spPr>
        <a:noFill/>
        <a:ln>
          <a:noFill/>
        </a:ln>
      </c:spPr>
    </c:title>
    <c:view3D>
      <c:rotX val="15"/>
      <c:hPercent val="100"/>
      <c:rotY val="220"/>
      <c:depthPercent val="100"/>
      <c:rAngAx val="1"/>
    </c:view3D>
    <c:plotArea>
      <c:layout>
        <c:manualLayout>
          <c:xMode val="edge"/>
          <c:yMode val="edge"/>
          <c:x val="0.177"/>
          <c:y val="0.2835"/>
          <c:w val="0.58275"/>
          <c:h val="0.31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3333CC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12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0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0" i="0" u="none" baseline="0">
                        <a:latin typeface="Arial CE"/>
                        <a:ea typeface="Arial CE"/>
                        <a:cs typeface="Arial CE"/>
                      </a:rPr>
                      <a:t>Edukacyjna opieka wychowawcza
0,5%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'Dochody 2002'!$H$5:$H$18</c:f>
              <c:strCache/>
            </c:strRef>
          </c:cat>
          <c:val>
            <c:numRef>
              <c:f>'Dochody 2002'!$I$5:$I$18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firstSliceAng val="2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2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 CE"/>
                <a:ea typeface="Arial CE"/>
                <a:cs typeface="Arial CE"/>
              </a:rPr>
              <a:t>Struktura realizacji wydatków budżetowych Miasta Sławkowa za 2002 rok</a:t>
            </a:r>
          </a:p>
        </c:rich>
      </c:tx>
      <c:layout>
        <c:manualLayout>
          <c:xMode val="factor"/>
          <c:yMode val="factor"/>
          <c:x val="0.00325"/>
          <c:y val="-0.0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15"/>
          <c:y val="0.36325"/>
          <c:w val="0.455"/>
          <c:h val="0.32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'Wydatki 2002'!$C$7:$C$22</c:f>
              <c:strCache>
                <c:ptCount val="16"/>
                <c:pt idx="0">
                  <c:v>Rolnictwo i łowiectwo</c:v>
                </c:pt>
                <c:pt idx="1">
                  <c:v>Wytwarzanie i zaopatrywanie w wodę</c:v>
                </c:pt>
                <c:pt idx="2">
                  <c:v>Transport i łączność</c:v>
                </c:pt>
                <c:pt idx="3">
                  <c:v>Gospodarka mieszkaniowa</c:v>
                </c:pt>
                <c:pt idx="4">
                  <c:v>Działalność usługowa</c:v>
                </c:pt>
                <c:pt idx="5">
                  <c:v>Administracja publiczna</c:v>
                </c:pt>
                <c:pt idx="6">
                  <c:v>Urzędy organów kontroli</c:v>
                </c:pt>
                <c:pt idx="7">
                  <c:v>Bezpieczeństwo publiczne</c:v>
                </c:pt>
                <c:pt idx="8">
                  <c:v>Różne rozliczenia</c:v>
                </c:pt>
                <c:pt idx="9">
                  <c:v>Oświata i wychowanie</c:v>
                </c:pt>
                <c:pt idx="10">
                  <c:v>Ochrona zdrowia</c:v>
                </c:pt>
                <c:pt idx="11">
                  <c:v>Opieka społeczna</c:v>
                </c:pt>
                <c:pt idx="12">
                  <c:v>Edukac. opieka wychowawcza</c:v>
                </c:pt>
                <c:pt idx="13">
                  <c:v>Gospodarka komunalna i ochrona środowiska</c:v>
                </c:pt>
                <c:pt idx="14">
                  <c:v>Kultura i ochrona dziedzictwa narodowego</c:v>
                </c:pt>
                <c:pt idx="15">
                  <c:v>Kultura fizyczna i sport</c:v>
                </c:pt>
              </c:strCache>
            </c:strRef>
          </c:cat>
          <c:val>
            <c:numRef>
              <c:f>'Wydatki 2002'!$D$7:$D$22</c:f>
              <c:numCache>
                <c:ptCount val="16"/>
                <c:pt idx="0">
                  <c:v>969</c:v>
                </c:pt>
                <c:pt idx="1">
                  <c:v>91000</c:v>
                </c:pt>
                <c:pt idx="2">
                  <c:v>500190</c:v>
                </c:pt>
                <c:pt idx="3">
                  <c:v>437828</c:v>
                </c:pt>
                <c:pt idx="4">
                  <c:v>83147</c:v>
                </c:pt>
                <c:pt idx="5">
                  <c:v>2352766</c:v>
                </c:pt>
                <c:pt idx="6">
                  <c:v>19994</c:v>
                </c:pt>
                <c:pt idx="7">
                  <c:v>360114</c:v>
                </c:pt>
                <c:pt idx="8">
                  <c:v>836463</c:v>
                </c:pt>
                <c:pt idx="9">
                  <c:v>3159497</c:v>
                </c:pt>
                <c:pt idx="10">
                  <c:v>90198</c:v>
                </c:pt>
                <c:pt idx="11">
                  <c:v>1422940</c:v>
                </c:pt>
                <c:pt idx="12">
                  <c:v>948849</c:v>
                </c:pt>
                <c:pt idx="13">
                  <c:v>1981696</c:v>
                </c:pt>
                <c:pt idx="14">
                  <c:v>855449</c:v>
                </c:pt>
                <c:pt idx="15">
                  <c:v>107414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24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0</xdr:rowOff>
    </xdr:from>
    <xdr:to>
      <xdr:col>19</xdr:col>
      <xdr:colOff>533400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685800" y="0"/>
        <a:ext cx="114395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47625</xdr:rowOff>
    </xdr:from>
    <xdr:to>
      <xdr:col>11</xdr:col>
      <xdr:colOff>342900</xdr:colOff>
      <xdr:row>33</xdr:row>
      <xdr:rowOff>133350</xdr:rowOff>
    </xdr:to>
    <xdr:graphicFrame>
      <xdr:nvGraphicFramePr>
        <xdr:cNvPr id="1" name="Chart 5"/>
        <xdr:cNvGraphicFramePr/>
      </xdr:nvGraphicFramePr>
      <xdr:xfrm>
        <a:off x="247650" y="695325"/>
        <a:ext cx="96678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3"/>
  <sheetViews>
    <sheetView workbookViewId="0" topLeftCell="D7">
      <selection activeCell="H17" sqref="H17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55.00390625" style="0" customWidth="1"/>
    <col min="4" max="4" width="16.625" style="0" customWidth="1"/>
    <col min="5" max="5" width="14.75390625" style="0" customWidth="1"/>
    <col min="6" max="6" width="14.875" style="0" customWidth="1"/>
  </cols>
  <sheetData>
    <row r="1" spans="3:5" ht="12.75">
      <c r="C1" s="7" t="s">
        <v>0</v>
      </c>
      <c r="D1" s="7"/>
      <c r="E1" s="7"/>
    </row>
    <row r="2" spans="3:5" ht="12.75">
      <c r="C2" s="7" t="s">
        <v>1</v>
      </c>
      <c r="D2" s="7"/>
      <c r="E2" s="7"/>
    </row>
    <row r="3" spans="3:5" ht="12.75">
      <c r="C3" s="7" t="s">
        <v>2</v>
      </c>
      <c r="D3" s="7"/>
      <c r="E3" s="7"/>
    </row>
    <row r="4" spans="3:5" ht="14.25">
      <c r="C4" s="1"/>
      <c r="D4" s="1"/>
      <c r="E4" s="1"/>
    </row>
    <row r="5" spans="3:5" ht="14.25">
      <c r="C5" s="1"/>
      <c r="D5" s="1"/>
      <c r="E5" s="1"/>
    </row>
    <row r="6" spans="4:5" ht="15">
      <c r="D6" s="2"/>
      <c r="E6" s="2"/>
    </row>
    <row r="7" spans="3:5" ht="18.75">
      <c r="C7" s="3" t="s">
        <v>3</v>
      </c>
      <c r="D7" s="2"/>
      <c r="E7" s="2"/>
    </row>
    <row r="8" spans="2:5" ht="18.75">
      <c r="B8" s="4"/>
      <c r="C8" s="5" t="s">
        <v>4</v>
      </c>
      <c r="D8" s="6"/>
      <c r="E8" s="6"/>
    </row>
    <row r="9" spans="2:5" ht="14.25" customHeight="1" thickBot="1">
      <c r="B9" s="4"/>
      <c r="C9" s="5"/>
      <c r="D9" s="6"/>
      <c r="E9" s="6"/>
    </row>
    <row r="10" spans="1:6" ht="42" customHeight="1" thickBot="1">
      <c r="A10" s="70" t="s">
        <v>5</v>
      </c>
      <c r="B10" s="71" t="s">
        <v>6</v>
      </c>
      <c r="C10" s="71" t="s">
        <v>7</v>
      </c>
      <c r="D10" s="72" t="s">
        <v>117</v>
      </c>
      <c r="E10" s="73" t="s">
        <v>118</v>
      </c>
      <c r="F10" s="111" t="s">
        <v>119</v>
      </c>
    </row>
    <row r="11" spans="1:6" ht="15.75" customHeight="1" thickBot="1">
      <c r="A11" s="74"/>
      <c r="B11" s="51"/>
      <c r="C11" s="68"/>
      <c r="D11" s="69"/>
      <c r="E11" s="94"/>
      <c r="F11" s="110"/>
    </row>
    <row r="12" spans="1:6" ht="13.5" thickBot="1">
      <c r="A12" s="46" t="s">
        <v>8</v>
      </c>
      <c r="B12" s="52"/>
      <c r="C12" s="48" t="s">
        <v>9</v>
      </c>
      <c r="D12" s="49">
        <f>(D13)</f>
        <v>1000</v>
      </c>
      <c r="E12" s="95"/>
      <c r="F12" s="50"/>
    </row>
    <row r="13" spans="1:6" ht="12.75">
      <c r="A13" s="75"/>
      <c r="B13" s="63" t="s">
        <v>10</v>
      </c>
      <c r="C13" s="64" t="s">
        <v>11</v>
      </c>
      <c r="D13" s="65">
        <v>1000</v>
      </c>
      <c r="E13" s="96"/>
      <c r="F13" s="76"/>
    </row>
    <row r="14" spans="1:6" ht="12.75">
      <c r="A14" s="77"/>
      <c r="B14" s="12"/>
      <c r="C14" s="8" t="s">
        <v>12</v>
      </c>
      <c r="D14" s="9">
        <v>1000</v>
      </c>
      <c r="E14" s="97"/>
      <c r="F14" s="78"/>
    </row>
    <row r="15" spans="1:6" ht="11.25" customHeight="1" thickBot="1">
      <c r="A15" s="79"/>
      <c r="B15" s="38"/>
      <c r="C15" s="39"/>
      <c r="D15" s="40"/>
      <c r="E15" s="98"/>
      <c r="F15" s="80"/>
    </row>
    <row r="16" spans="1:6" ht="24.75" customHeight="1" thickBot="1">
      <c r="A16" s="46">
        <v>400</v>
      </c>
      <c r="B16" s="52"/>
      <c r="C16" s="66" t="s">
        <v>107</v>
      </c>
      <c r="D16" s="49">
        <f>SUM(D17)</f>
        <v>91000</v>
      </c>
      <c r="E16" s="95"/>
      <c r="F16" s="67"/>
    </row>
    <row r="17" spans="1:6" ht="12.75">
      <c r="A17" s="81"/>
      <c r="B17" s="63">
        <v>40002</v>
      </c>
      <c r="C17" s="64" t="s">
        <v>13</v>
      </c>
      <c r="D17" s="65">
        <f>(D18)</f>
        <v>91000</v>
      </c>
      <c r="E17" s="96"/>
      <c r="F17" s="76"/>
    </row>
    <row r="18" spans="1:6" ht="25.5" customHeight="1">
      <c r="A18" s="82"/>
      <c r="B18" s="12"/>
      <c r="C18" s="17" t="s">
        <v>106</v>
      </c>
      <c r="D18" s="9">
        <v>91000</v>
      </c>
      <c r="E18" s="97"/>
      <c r="F18" s="78"/>
    </row>
    <row r="19" spans="1:6" ht="13.5" thickBot="1">
      <c r="A19" s="74"/>
      <c r="B19" s="38"/>
      <c r="C19" s="62"/>
      <c r="D19" s="40"/>
      <c r="E19" s="98"/>
      <c r="F19" s="80"/>
    </row>
    <row r="20" spans="1:6" ht="13.5" thickBot="1">
      <c r="A20" s="46">
        <v>600</v>
      </c>
      <c r="B20" s="52"/>
      <c r="C20" s="48" t="s">
        <v>14</v>
      </c>
      <c r="D20" s="49">
        <f>SUM(D22)</f>
        <v>496300</v>
      </c>
      <c r="E20" s="95"/>
      <c r="F20" s="50"/>
    </row>
    <row r="21" spans="1:6" ht="12.75">
      <c r="A21" s="81"/>
      <c r="B21" s="42"/>
      <c r="C21" s="44"/>
      <c r="D21" s="45"/>
      <c r="E21" s="99"/>
      <c r="F21" s="83"/>
    </row>
    <row r="22" spans="1:6" ht="12.75">
      <c r="A22" s="77"/>
      <c r="B22" s="12">
        <v>60016</v>
      </c>
      <c r="C22" s="8" t="s">
        <v>15</v>
      </c>
      <c r="D22" s="9">
        <f>SUM(D23)</f>
        <v>496300</v>
      </c>
      <c r="E22" s="97"/>
      <c r="F22" s="78"/>
    </row>
    <row r="23" spans="1:6" ht="12.75">
      <c r="A23" s="77"/>
      <c r="B23" s="12"/>
      <c r="C23" s="8" t="s">
        <v>16</v>
      </c>
      <c r="D23" s="9">
        <f>SUM(D24:D32)</f>
        <v>496300</v>
      </c>
      <c r="E23" s="97"/>
      <c r="F23" s="78"/>
    </row>
    <row r="24" spans="1:6" ht="12.75">
      <c r="A24" s="77"/>
      <c r="B24" s="12"/>
      <c r="C24" s="10" t="s">
        <v>17</v>
      </c>
      <c r="D24" s="11">
        <v>12800</v>
      </c>
      <c r="E24" s="100"/>
      <c r="F24" s="84"/>
    </row>
    <row r="25" spans="1:6" ht="12.75">
      <c r="A25" s="77"/>
      <c r="B25" s="12"/>
      <c r="C25" s="10" t="s">
        <v>18</v>
      </c>
      <c r="D25" s="11">
        <v>57000</v>
      </c>
      <c r="E25" s="100"/>
      <c r="F25" s="84"/>
    </row>
    <row r="26" spans="1:6" ht="12.75">
      <c r="A26" s="77"/>
      <c r="B26" s="12"/>
      <c r="C26" s="10" t="s">
        <v>19</v>
      </c>
      <c r="D26" s="11">
        <v>60000</v>
      </c>
      <c r="E26" s="100"/>
      <c r="F26" s="84"/>
    </row>
    <row r="27" spans="1:6" ht="12.75">
      <c r="A27" s="77"/>
      <c r="B27" s="12"/>
      <c r="C27" s="10" t="s">
        <v>20</v>
      </c>
      <c r="D27" s="11">
        <v>90000</v>
      </c>
      <c r="E27" s="100"/>
      <c r="F27" s="84"/>
    </row>
    <row r="28" spans="1:6" ht="12.75">
      <c r="A28" s="77"/>
      <c r="B28" s="12"/>
      <c r="C28" s="10" t="s">
        <v>21</v>
      </c>
      <c r="D28" s="11">
        <v>40000</v>
      </c>
      <c r="E28" s="100"/>
      <c r="F28" s="84"/>
    </row>
    <row r="29" spans="1:6" ht="12.75">
      <c r="A29" s="77"/>
      <c r="B29" s="12"/>
      <c r="C29" s="10" t="s">
        <v>22</v>
      </c>
      <c r="D29" s="11">
        <v>100000</v>
      </c>
      <c r="E29" s="100"/>
      <c r="F29" s="84"/>
    </row>
    <row r="30" spans="1:6" ht="12.75">
      <c r="A30" s="77"/>
      <c r="B30" s="12"/>
      <c r="C30" s="10" t="s">
        <v>23</v>
      </c>
      <c r="D30" s="11">
        <v>80000</v>
      </c>
      <c r="E30" s="100"/>
      <c r="F30" s="84"/>
    </row>
    <row r="31" spans="1:6" ht="12.75">
      <c r="A31" s="77"/>
      <c r="B31" s="12"/>
      <c r="C31" s="10" t="s">
        <v>24</v>
      </c>
      <c r="D31" s="11">
        <v>16500</v>
      </c>
      <c r="E31" s="100"/>
      <c r="F31" s="84"/>
    </row>
    <row r="32" spans="1:6" ht="12.75">
      <c r="A32" s="77"/>
      <c r="B32" s="12"/>
      <c r="C32" s="10" t="s">
        <v>25</v>
      </c>
      <c r="D32" s="11">
        <v>40000</v>
      </c>
      <c r="E32" s="100"/>
      <c r="F32" s="84"/>
    </row>
    <row r="33" spans="1:6" ht="13.5" thickBot="1">
      <c r="A33" s="79"/>
      <c r="B33" s="38"/>
      <c r="C33" s="39"/>
      <c r="D33" s="40"/>
      <c r="E33" s="98"/>
      <c r="F33" s="80"/>
    </row>
    <row r="34" spans="1:6" ht="13.5" thickBot="1">
      <c r="A34" s="46">
        <v>700</v>
      </c>
      <c r="B34" s="52"/>
      <c r="C34" s="48" t="s">
        <v>26</v>
      </c>
      <c r="D34" s="49">
        <f>SUM(D36+D38)</f>
        <v>424852</v>
      </c>
      <c r="E34" s="95"/>
      <c r="F34" s="50"/>
    </row>
    <row r="35" spans="1:6" ht="12.75">
      <c r="A35" s="81"/>
      <c r="B35" s="59">
        <v>70001</v>
      </c>
      <c r="C35" s="60" t="s">
        <v>27</v>
      </c>
      <c r="D35" s="61">
        <v>224852</v>
      </c>
      <c r="E35" s="101"/>
      <c r="F35" s="83"/>
    </row>
    <row r="36" spans="1:6" ht="25.5">
      <c r="A36" s="82"/>
      <c r="B36" s="26"/>
      <c r="C36" s="17" t="s">
        <v>108</v>
      </c>
      <c r="D36" s="9">
        <v>224852</v>
      </c>
      <c r="E36" s="97"/>
      <c r="F36" s="78"/>
    </row>
    <row r="37" spans="1:6" ht="12.75">
      <c r="A37" s="82"/>
      <c r="B37" s="26"/>
      <c r="C37" s="17"/>
      <c r="D37" s="9"/>
      <c r="E37" s="97"/>
      <c r="F37" s="78"/>
    </row>
    <row r="38" spans="1:6" ht="12.75">
      <c r="A38" s="77"/>
      <c r="B38" s="12">
        <v>70005</v>
      </c>
      <c r="C38" s="8" t="s">
        <v>28</v>
      </c>
      <c r="D38" s="9">
        <f>SUM(D39:D40)</f>
        <v>200000</v>
      </c>
      <c r="E38" s="97"/>
      <c r="F38" s="78"/>
    </row>
    <row r="39" spans="1:6" ht="12.75">
      <c r="A39" s="77"/>
      <c r="B39" s="12"/>
      <c r="C39" s="8" t="s">
        <v>29</v>
      </c>
      <c r="D39" s="9">
        <v>200000</v>
      </c>
      <c r="E39" s="97"/>
      <c r="F39" s="78"/>
    </row>
    <row r="40" spans="1:6" ht="13.5" thickBot="1">
      <c r="A40" s="79"/>
      <c r="B40" s="38"/>
      <c r="C40" s="41"/>
      <c r="D40" s="41"/>
      <c r="E40" s="102"/>
      <c r="F40" s="80"/>
    </row>
    <row r="41" spans="1:6" ht="13.5" thickBot="1">
      <c r="A41" s="46">
        <v>710</v>
      </c>
      <c r="B41" s="52"/>
      <c r="C41" s="48" t="s">
        <v>30</v>
      </c>
      <c r="D41" s="49">
        <f>(D43+D46)</f>
        <v>129800</v>
      </c>
      <c r="E41" s="95"/>
      <c r="F41" s="50"/>
    </row>
    <row r="42" spans="1:6" ht="12.75">
      <c r="A42" s="81"/>
      <c r="B42" s="42"/>
      <c r="C42" s="44"/>
      <c r="D42" s="45"/>
      <c r="E42" s="99"/>
      <c r="F42" s="83"/>
    </row>
    <row r="43" spans="1:6" ht="12.75">
      <c r="A43" s="77"/>
      <c r="B43" s="12">
        <v>71004</v>
      </c>
      <c r="C43" s="8" t="s">
        <v>31</v>
      </c>
      <c r="D43" s="9">
        <v>50000</v>
      </c>
      <c r="E43" s="97"/>
      <c r="F43" s="78"/>
    </row>
    <row r="44" spans="1:6" ht="12.75">
      <c r="A44" s="77"/>
      <c r="B44" s="12"/>
      <c r="C44" s="8" t="s">
        <v>32</v>
      </c>
      <c r="D44" s="9">
        <v>50000</v>
      </c>
      <c r="E44" s="97"/>
      <c r="F44" s="78"/>
    </row>
    <row r="45" spans="1:6" ht="12.75">
      <c r="A45" s="77"/>
      <c r="B45" s="12"/>
      <c r="C45" s="8"/>
      <c r="D45" s="9"/>
      <c r="E45" s="97"/>
      <c r="F45" s="78"/>
    </row>
    <row r="46" spans="1:6" ht="12.75">
      <c r="A46" s="77"/>
      <c r="B46" s="12">
        <v>71014</v>
      </c>
      <c r="C46" s="8" t="s">
        <v>33</v>
      </c>
      <c r="D46" s="9">
        <v>79800</v>
      </c>
      <c r="E46" s="97"/>
      <c r="F46" s="78"/>
    </row>
    <row r="47" spans="1:6" ht="12.75">
      <c r="A47" s="77"/>
      <c r="B47" s="12"/>
      <c r="C47" s="8" t="s">
        <v>32</v>
      </c>
      <c r="D47" s="9">
        <v>79800</v>
      </c>
      <c r="E47" s="97"/>
      <c r="F47" s="78"/>
    </row>
    <row r="48" spans="1:6" ht="13.5" thickBot="1">
      <c r="A48" s="79"/>
      <c r="B48" s="38"/>
      <c r="C48" s="39"/>
      <c r="D48" s="40"/>
      <c r="E48" s="98"/>
      <c r="F48" s="80"/>
    </row>
    <row r="49" spans="1:6" ht="13.5" thickBot="1">
      <c r="A49" s="46">
        <v>750</v>
      </c>
      <c r="B49" s="52"/>
      <c r="C49" s="48" t="s">
        <v>34</v>
      </c>
      <c r="D49" s="49">
        <f>(D51+D55+D62+D67+D70)</f>
        <v>2573050</v>
      </c>
      <c r="E49" s="95"/>
      <c r="F49" s="50"/>
    </row>
    <row r="50" spans="1:6" ht="12.75">
      <c r="A50" s="81"/>
      <c r="B50" s="42"/>
      <c r="C50" s="44"/>
      <c r="D50" s="45"/>
      <c r="E50" s="99"/>
      <c r="F50" s="83"/>
    </row>
    <row r="51" spans="1:6" ht="12.75">
      <c r="A51" s="77"/>
      <c r="B51" s="12">
        <v>75011</v>
      </c>
      <c r="C51" s="8" t="s">
        <v>35</v>
      </c>
      <c r="D51" s="9">
        <f>SUM(D52)</f>
        <v>78200</v>
      </c>
      <c r="E51" s="97"/>
      <c r="F51" s="78"/>
    </row>
    <row r="52" spans="1:6" ht="12.75">
      <c r="A52" s="77"/>
      <c r="B52" s="12"/>
      <c r="C52" s="8" t="s">
        <v>36</v>
      </c>
      <c r="D52" s="9">
        <f>SUM(D53)</f>
        <v>78200</v>
      </c>
      <c r="E52" s="97"/>
      <c r="F52" s="78"/>
    </row>
    <row r="53" spans="1:6" ht="12.75">
      <c r="A53" s="77"/>
      <c r="B53" s="12"/>
      <c r="C53" s="10" t="s">
        <v>37</v>
      </c>
      <c r="D53" s="11">
        <v>78200</v>
      </c>
      <c r="E53" s="100"/>
      <c r="F53" s="84"/>
    </row>
    <row r="54" spans="1:6" ht="12.75">
      <c r="A54" s="77"/>
      <c r="B54" s="12"/>
      <c r="C54" s="8"/>
      <c r="D54" s="9"/>
      <c r="E54" s="97"/>
      <c r="F54" s="78"/>
    </row>
    <row r="55" spans="1:6" ht="12.75">
      <c r="A55" s="77"/>
      <c r="B55" s="12">
        <v>75022</v>
      </c>
      <c r="C55" s="8" t="s">
        <v>38</v>
      </c>
      <c r="D55" s="9">
        <f>SUM(D56)</f>
        <v>153456</v>
      </c>
      <c r="E55" s="97"/>
      <c r="F55" s="78"/>
    </row>
    <row r="56" spans="1:6" ht="12.75">
      <c r="A56" s="77"/>
      <c r="B56" s="12"/>
      <c r="C56" s="8" t="s">
        <v>39</v>
      </c>
      <c r="D56" s="9">
        <v>153456</v>
      </c>
      <c r="E56" s="97"/>
      <c r="F56" s="78"/>
    </row>
    <row r="57" spans="1:6" ht="12.75">
      <c r="A57" s="77"/>
      <c r="B57" s="12"/>
      <c r="C57" s="10" t="s">
        <v>115</v>
      </c>
      <c r="D57" s="11"/>
      <c r="E57" s="100"/>
      <c r="F57" s="84"/>
    </row>
    <row r="58" spans="1:6" ht="12.75">
      <c r="A58" s="77"/>
      <c r="B58" s="12"/>
      <c r="C58" s="10" t="s">
        <v>40</v>
      </c>
      <c r="D58" s="11">
        <v>10000</v>
      </c>
      <c r="E58" s="100"/>
      <c r="F58" s="84"/>
    </row>
    <row r="59" spans="1:6" ht="12.75">
      <c r="A59" s="77"/>
      <c r="B59" s="12"/>
      <c r="C59" s="10" t="s">
        <v>41</v>
      </c>
      <c r="D59" s="11">
        <v>35500</v>
      </c>
      <c r="E59" s="100"/>
      <c r="F59" s="84"/>
    </row>
    <row r="60" spans="1:6" ht="12.75">
      <c r="A60" s="77"/>
      <c r="B60" s="12"/>
      <c r="C60" s="10" t="s">
        <v>116</v>
      </c>
      <c r="D60" s="11"/>
      <c r="E60" s="100"/>
      <c r="F60" s="84"/>
    </row>
    <row r="61" spans="1:6" ht="12.75">
      <c r="A61" s="77"/>
      <c r="B61" s="12"/>
      <c r="C61" s="8"/>
      <c r="D61" s="9"/>
      <c r="E61" s="97"/>
      <c r="F61" s="78"/>
    </row>
    <row r="62" spans="1:6" ht="12.75">
      <c r="A62" s="77"/>
      <c r="B62" s="12">
        <v>75023</v>
      </c>
      <c r="C62" s="8" t="s">
        <v>42</v>
      </c>
      <c r="D62" s="9">
        <f>SUM(D63+D65)</f>
        <v>2310594</v>
      </c>
      <c r="E62" s="97"/>
      <c r="F62" s="78"/>
    </row>
    <row r="63" spans="1:6" ht="12.75">
      <c r="A63" s="77"/>
      <c r="B63" s="12"/>
      <c r="C63" s="8" t="s">
        <v>36</v>
      </c>
      <c r="D63" s="9">
        <v>2293594</v>
      </c>
      <c r="E63" s="97"/>
      <c r="F63" s="78"/>
    </row>
    <row r="64" spans="1:6" ht="12.75">
      <c r="A64" s="77"/>
      <c r="B64" s="12"/>
      <c r="C64" s="8" t="s">
        <v>37</v>
      </c>
      <c r="D64" s="9">
        <v>1932894</v>
      </c>
      <c r="E64" s="97"/>
      <c r="F64" s="78"/>
    </row>
    <row r="65" spans="1:6" ht="12.75">
      <c r="A65" s="77"/>
      <c r="B65" s="12"/>
      <c r="C65" s="8" t="s">
        <v>43</v>
      </c>
      <c r="D65" s="9">
        <v>17000</v>
      </c>
      <c r="E65" s="97"/>
      <c r="F65" s="78"/>
    </row>
    <row r="66" spans="1:6" ht="12.75">
      <c r="A66" s="77"/>
      <c r="B66" s="12"/>
      <c r="C66" s="8"/>
      <c r="D66" s="9"/>
      <c r="E66" s="97"/>
      <c r="F66" s="78"/>
    </row>
    <row r="67" spans="1:6" ht="14.25" customHeight="1">
      <c r="A67" s="77"/>
      <c r="B67" s="12">
        <v>75047</v>
      </c>
      <c r="C67" s="13" t="s">
        <v>44</v>
      </c>
      <c r="D67" s="9">
        <v>12000</v>
      </c>
      <c r="E67" s="97"/>
      <c r="F67" s="78"/>
    </row>
    <row r="68" spans="1:6" ht="13.5" customHeight="1">
      <c r="A68" s="77"/>
      <c r="B68" s="12"/>
      <c r="C68" s="13" t="s">
        <v>32</v>
      </c>
      <c r="D68" s="9">
        <v>12000</v>
      </c>
      <c r="E68" s="97"/>
      <c r="F68" s="78"/>
    </row>
    <row r="69" spans="1:6" ht="13.5" customHeight="1">
      <c r="A69" s="77"/>
      <c r="B69" s="12"/>
      <c r="C69" s="13"/>
      <c r="D69" s="9"/>
      <c r="E69" s="97"/>
      <c r="F69" s="78"/>
    </row>
    <row r="70" spans="1:6" ht="12.75">
      <c r="A70" s="77"/>
      <c r="B70" s="12">
        <v>75056</v>
      </c>
      <c r="C70" s="8" t="s">
        <v>45</v>
      </c>
      <c r="D70" s="9">
        <v>18800</v>
      </c>
      <c r="E70" s="97"/>
      <c r="F70" s="78"/>
    </row>
    <row r="71" spans="1:6" ht="12.75">
      <c r="A71" s="77"/>
      <c r="B71" s="12"/>
      <c r="C71" s="8" t="s">
        <v>32</v>
      </c>
      <c r="D71" s="9">
        <v>18800</v>
      </c>
      <c r="E71" s="97"/>
      <c r="F71" s="78"/>
    </row>
    <row r="72" spans="1:6" ht="13.5" thickBot="1">
      <c r="A72" s="79"/>
      <c r="B72" s="38"/>
      <c r="C72" s="39"/>
      <c r="D72" s="40"/>
      <c r="E72" s="98"/>
      <c r="F72" s="80"/>
    </row>
    <row r="73" spans="1:6" ht="27" customHeight="1" thickBot="1">
      <c r="A73" s="56">
        <v>751</v>
      </c>
      <c r="B73" s="57"/>
      <c r="C73" s="58" t="s">
        <v>46</v>
      </c>
      <c r="D73" s="49">
        <f>(D75)</f>
        <v>1029</v>
      </c>
      <c r="E73" s="95"/>
      <c r="F73" s="50"/>
    </row>
    <row r="74" spans="1:6" ht="13.5" customHeight="1">
      <c r="A74" s="85"/>
      <c r="B74" s="54"/>
      <c r="C74" s="55"/>
      <c r="D74" s="45"/>
      <c r="E74" s="99"/>
      <c r="F74" s="83"/>
    </row>
    <row r="75" spans="1:6" ht="26.25" customHeight="1">
      <c r="A75" s="86"/>
      <c r="B75" s="15">
        <v>75101</v>
      </c>
      <c r="C75" s="16" t="s">
        <v>47</v>
      </c>
      <c r="D75" s="9">
        <v>1029</v>
      </c>
      <c r="E75" s="97"/>
      <c r="F75" s="78"/>
    </row>
    <row r="76" spans="1:6" ht="12.75">
      <c r="A76" s="86"/>
      <c r="B76" s="27"/>
      <c r="C76" s="8" t="s">
        <v>36</v>
      </c>
      <c r="D76" s="9">
        <v>1029</v>
      </c>
      <c r="E76" s="97"/>
      <c r="F76" s="78"/>
    </row>
    <row r="77" spans="1:6" ht="12.75">
      <c r="A77" s="86"/>
      <c r="B77" s="27"/>
      <c r="C77" s="8" t="s">
        <v>37</v>
      </c>
      <c r="D77" s="9">
        <v>1029</v>
      </c>
      <c r="E77" s="97"/>
      <c r="F77" s="78"/>
    </row>
    <row r="78" spans="1:6" ht="13.5" thickBot="1">
      <c r="A78" s="87"/>
      <c r="B78" s="53"/>
      <c r="C78" s="39"/>
      <c r="D78" s="40"/>
      <c r="E78" s="98"/>
      <c r="F78" s="80"/>
    </row>
    <row r="79" spans="1:6" ht="13.5" thickBot="1">
      <c r="A79" s="46">
        <v>754</v>
      </c>
      <c r="B79" s="52"/>
      <c r="C79" s="48" t="s">
        <v>48</v>
      </c>
      <c r="D79" s="49">
        <f>(D81+D86+D89)</f>
        <v>347028</v>
      </c>
      <c r="E79" s="95"/>
      <c r="F79" s="50"/>
    </row>
    <row r="80" spans="1:6" ht="12.75">
      <c r="A80" s="81"/>
      <c r="B80" s="42"/>
      <c r="C80" s="44"/>
      <c r="D80" s="45"/>
      <c r="E80" s="99"/>
      <c r="F80" s="83"/>
    </row>
    <row r="81" spans="1:6" ht="12.75">
      <c r="A81" s="77"/>
      <c r="B81" s="12">
        <v>75412</v>
      </c>
      <c r="C81" s="8" t="s">
        <v>49</v>
      </c>
      <c r="D81" s="9">
        <v>105195</v>
      </c>
      <c r="E81" s="97"/>
      <c r="F81" s="78"/>
    </row>
    <row r="82" spans="1:6" ht="12.75">
      <c r="A82" s="77"/>
      <c r="B82" s="12"/>
      <c r="C82" s="8" t="s">
        <v>39</v>
      </c>
      <c r="D82" s="9">
        <v>105195</v>
      </c>
      <c r="E82" s="97"/>
      <c r="F82" s="78"/>
    </row>
    <row r="83" spans="1:6" ht="12.75">
      <c r="A83" s="77"/>
      <c r="B83" s="12"/>
      <c r="C83" s="8" t="s">
        <v>50</v>
      </c>
      <c r="D83" s="9">
        <v>18000</v>
      </c>
      <c r="E83" s="97"/>
      <c r="F83" s="78"/>
    </row>
    <row r="84" spans="1:6" ht="12.75">
      <c r="A84" s="77"/>
      <c r="B84" s="12"/>
      <c r="C84" s="8" t="s">
        <v>51</v>
      </c>
      <c r="D84" s="9">
        <v>47241</v>
      </c>
      <c r="E84" s="97"/>
      <c r="F84" s="78"/>
    </row>
    <row r="85" spans="1:6" ht="12.75">
      <c r="A85" s="77"/>
      <c r="B85" s="12"/>
      <c r="C85" s="8"/>
      <c r="D85" s="9"/>
      <c r="E85" s="97"/>
      <c r="F85" s="78"/>
    </row>
    <row r="86" spans="1:6" ht="12.75">
      <c r="A86" s="77"/>
      <c r="B86" s="12">
        <v>75414</v>
      </c>
      <c r="C86" s="8" t="s">
        <v>52</v>
      </c>
      <c r="D86" s="9">
        <f>SUM(D87:D87)</f>
        <v>4000</v>
      </c>
      <c r="E86" s="97"/>
      <c r="F86" s="78"/>
    </row>
    <row r="87" spans="1:6" ht="12.75">
      <c r="A87" s="77"/>
      <c r="B87" s="12"/>
      <c r="C87" s="8" t="s">
        <v>32</v>
      </c>
      <c r="D87" s="9">
        <v>4000</v>
      </c>
      <c r="E87" s="97"/>
      <c r="F87" s="78"/>
    </row>
    <row r="88" spans="1:6" ht="12.75">
      <c r="A88" s="77"/>
      <c r="B88" s="12"/>
      <c r="C88" s="8"/>
      <c r="D88" s="9"/>
      <c r="E88" s="97"/>
      <c r="F88" s="78"/>
    </row>
    <row r="89" spans="1:6" ht="12.75">
      <c r="A89" s="77"/>
      <c r="B89" s="12">
        <v>75416</v>
      </c>
      <c r="C89" s="8" t="s">
        <v>53</v>
      </c>
      <c r="D89" s="9">
        <v>237833</v>
      </c>
      <c r="E89" s="97"/>
      <c r="F89" s="78"/>
    </row>
    <row r="90" spans="1:6" ht="12.75">
      <c r="A90" s="77"/>
      <c r="B90" s="12"/>
      <c r="C90" s="8" t="s">
        <v>36</v>
      </c>
      <c r="D90" s="9">
        <v>237833</v>
      </c>
      <c r="E90" s="97"/>
      <c r="F90" s="78"/>
    </row>
    <row r="91" spans="1:6" ht="12.75">
      <c r="A91" s="77"/>
      <c r="B91" s="12"/>
      <c r="C91" s="8" t="s">
        <v>37</v>
      </c>
      <c r="D91" s="9">
        <v>200448</v>
      </c>
      <c r="E91" s="97"/>
      <c r="F91" s="78"/>
    </row>
    <row r="92" spans="1:6" ht="13.5" thickBot="1">
      <c r="A92" s="79"/>
      <c r="B92" s="38"/>
      <c r="C92" s="39"/>
      <c r="D92" s="40"/>
      <c r="E92" s="98"/>
      <c r="F92" s="80"/>
    </row>
    <row r="93" spans="1:6" ht="13.5" thickBot="1">
      <c r="A93" s="46">
        <v>758</v>
      </c>
      <c r="B93" s="52"/>
      <c r="C93" s="48" t="s">
        <v>54</v>
      </c>
      <c r="D93" s="49">
        <f>(D95+D98)</f>
        <v>861212</v>
      </c>
      <c r="E93" s="95"/>
      <c r="F93" s="50"/>
    </row>
    <row r="94" spans="1:6" ht="12.75">
      <c r="A94" s="81"/>
      <c r="B94" s="42"/>
      <c r="C94" s="44"/>
      <c r="D94" s="45"/>
      <c r="E94" s="99"/>
      <c r="F94" s="83"/>
    </row>
    <row r="95" spans="1:6" ht="12" customHeight="1">
      <c r="A95" s="77"/>
      <c r="B95" s="12">
        <v>75802</v>
      </c>
      <c r="C95" s="17" t="s">
        <v>55</v>
      </c>
      <c r="D95" s="9">
        <f>SUM(D96)</f>
        <v>836212</v>
      </c>
      <c r="E95" s="97"/>
      <c r="F95" s="78"/>
    </row>
    <row r="96" spans="1:6" ht="12.75">
      <c r="A96" s="77"/>
      <c r="B96" s="26"/>
      <c r="C96" s="8" t="s">
        <v>32</v>
      </c>
      <c r="D96" s="9">
        <v>836212</v>
      </c>
      <c r="E96" s="97"/>
      <c r="F96" s="78"/>
    </row>
    <row r="97" spans="1:6" ht="12.75">
      <c r="A97" s="77"/>
      <c r="B97" s="26"/>
      <c r="C97" s="8"/>
      <c r="D97" s="9"/>
      <c r="E97" s="97"/>
      <c r="F97" s="78"/>
    </row>
    <row r="98" spans="1:6" ht="12.75">
      <c r="A98" s="77"/>
      <c r="B98" s="12">
        <v>75818</v>
      </c>
      <c r="C98" s="8" t="s">
        <v>56</v>
      </c>
      <c r="D98" s="9">
        <f>SUM(D99)</f>
        <v>25000</v>
      </c>
      <c r="E98" s="97"/>
      <c r="F98" s="78"/>
    </row>
    <row r="99" spans="1:6" ht="12.75">
      <c r="A99" s="77"/>
      <c r="B99" s="12"/>
      <c r="C99" s="8" t="s">
        <v>32</v>
      </c>
      <c r="D99" s="9">
        <v>25000</v>
      </c>
      <c r="E99" s="97"/>
      <c r="F99" s="78"/>
    </row>
    <row r="100" spans="1:6" ht="13.5" thickBot="1">
      <c r="A100" s="79"/>
      <c r="B100" s="38"/>
      <c r="C100" s="39"/>
      <c r="D100" s="40"/>
      <c r="E100" s="98"/>
      <c r="F100" s="80"/>
    </row>
    <row r="101" spans="1:6" ht="13.5" thickBot="1">
      <c r="A101" s="46">
        <v>801</v>
      </c>
      <c r="B101" s="52"/>
      <c r="C101" s="48" t="s">
        <v>57</v>
      </c>
      <c r="D101" s="49">
        <f>SUM(D103+D107+D111+D115+D119+D123)</f>
        <v>3065675</v>
      </c>
      <c r="E101" s="95"/>
      <c r="F101" s="50"/>
    </row>
    <row r="102" spans="1:6" ht="12.75">
      <c r="A102" s="81"/>
      <c r="B102" s="42"/>
      <c r="C102" s="44"/>
      <c r="D102" s="45"/>
      <c r="E102" s="99"/>
      <c r="F102" s="83"/>
    </row>
    <row r="103" spans="1:6" ht="12.75">
      <c r="A103" s="77"/>
      <c r="B103" s="12">
        <v>80101</v>
      </c>
      <c r="C103" s="8" t="s">
        <v>58</v>
      </c>
      <c r="D103" s="9">
        <v>1463390</v>
      </c>
      <c r="E103" s="97"/>
      <c r="F103" s="78"/>
    </row>
    <row r="104" spans="1:6" ht="12.75">
      <c r="A104" s="77"/>
      <c r="B104" s="12"/>
      <c r="C104" s="8" t="s">
        <v>36</v>
      </c>
      <c r="D104" s="9">
        <v>1463390</v>
      </c>
      <c r="E104" s="97"/>
      <c r="F104" s="78"/>
    </row>
    <row r="105" spans="1:6" ht="12.75">
      <c r="A105" s="77"/>
      <c r="B105" s="12"/>
      <c r="C105" s="8" t="s">
        <v>37</v>
      </c>
      <c r="D105" s="9">
        <v>1200860</v>
      </c>
      <c r="E105" s="97"/>
      <c r="F105" s="78"/>
    </row>
    <row r="106" spans="1:6" ht="12.75">
      <c r="A106" s="77"/>
      <c r="B106" s="12"/>
      <c r="C106" s="8"/>
      <c r="D106" s="9"/>
      <c r="E106" s="97"/>
      <c r="F106" s="78"/>
    </row>
    <row r="107" spans="1:6" ht="12.75">
      <c r="A107" s="77"/>
      <c r="B107" s="12">
        <v>80110</v>
      </c>
      <c r="C107" s="8" t="s">
        <v>59</v>
      </c>
      <c r="D107" s="9">
        <v>538940</v>
      </c>
      <c r="E107" s="97"/>
      <c r="F107" s="78"/>
    </row>
    <row r="108" spans="1:6" ht="12.75">
      <c r="A108" s="77"/>
      <c r="B108" s="12"/>
      <c r="C108" s="8" t="s">
        <v>36</v>
      </c>
      <c r="D108" s="9">
        <v>538940</v>
      </c>
      <c r="E108" s="97"/>
      <c r="F108" s="78"/>
    </row>
    <row r="109" spans="1:6" ht="12.75">
      <c r="A109" s="77"/>
      <c r="B109" s="12"/>
      <c r="C109" s="8" t="s">
        <v>37</v>
      </c>
      <c r="D109" s="9">
        <v>481140</v>
      </c>
      <c r="E109" s="97"/>
      <c r="F109" s="78"/>
    </row>
    <row r="110" spans="1:6" ht="12.75">
      <c r="A110" s="77"/>
      <c r="B110" s="12"/>
      <c r="C110" s="8"/>
      <c r="D110" s="9"/>
      <c r="E110" s="97"/>
      <c r="F110" s="78"/>
    </row>
    <row r="111" spans="1:6" ht="12.75">
      <c r="A111" s="77"/>
      <c r="B111" s="12">
        <v>80113</v>
      </c>
      <c r="C111" s="8" t="s">
        <v>60</v>
      </c>
      <c r="D111" s="9">
        <v>61726</v>
      </c>
      <c r="E111" s="97"/>
      <c r="F111" s="78"/>
    </row>
    <row r="112" spans="1:6" ht="12.75">
      <c r="A112" s="77"/>
      <c r="B112" s="12"/>
      <c r="C112" s="8" t="s">
        <v>36</v>
      </c>
      <c r="D112" s="9">
        <v>61726</v>
      </c>
      <c r="E112" s="97"/>
      <c r="F112" s="78"/>
    </row>
    <row r="113" spans="1:6" ht="12.75">
      <c r="A113" s="77"/>
      <c r="B113" s="12"/>
      <c r="C113" s="8" t="s">
        <v>37</v>
      </c>
      <c r="D113" s="9">
        <v>776</v>
      </c>
      <c r="E113" s="97"/>
      <c r="F113" s="78"/>
    </row>
    <row r="114" spans="1:6" ht="12.75">
      <c r="A114" s="77"/>
      <c r="B114" s="12"/>
      <c r="C114" s="8"/>
      <c r="D114" s="9"/>
      <c r="E114" s="97"/>
      <c r="F114" s="78"/>
    </row>
    <row r="115" spans="1:6" ht="12.75">
      <c r="A115" s="77"/>
      <c r="B115" s="12">
        <v>80114</v>
      </c>
      <c r="C115" s="8" t="s">
        <v>61</v>
      </c>
      <c r="D115" s="9">
        <v>170460</v>
      </c>
      <c r="E115" s="97"/>
      <c r="F115" s="78"/>
    </row>
    <row r="116" spans="1:6" ht="12.75">
      <c r="A116" s="77"/>
      <c r="B116" s="12"/>
      <c r="C116" s="8" t="s">
        <v>36</v>
      </c>
      <c r="D116" s="9">
        <v>170460</v>
      </c>
      <c r="E116" s="97"/>
      <c r="F116" s="78"/>
    </row>
    <row r="117" spans="1:6" ht="12.75">
      <c r="A117" s="77"/>
      <c r="B117" s="12"/>
      <c r="C117" s="8" t="s">
        <v>37</v>
      </c>
      <c r="D117" s="9">
        <v>148350</v>
      </c>
      <c r="E117" s="97"/>
      <c r="F117" s="78"/>
    </row>
    <row r="118" spans="1:6" ht="12.75">
      <c r="A118" s="77"/>
      <c r="B118" s="12"/>
      <c r="C118" s="8"/>
      <c r="D118" s="9"/>
      <c r="E118" s="97"/>
      <c r="F118" s="78"/>
    </row>
    <row r="119" spans="1:6" ht="12.75">
      <c r="A119" s="77"/>
      <c r="B119" s="12">
        <v>80120</v>
      </c>
      <c r="C119" s="8" t="s">
        <v>62</v>
      </c>
      <c r="D119" s="9">
        <f>SUM(D120)</f>
        <v>416066</v>
      </c>
      <c r="E119" s="97"/>
      <c r="F119" s="78"/>
    </row>
    <row r="120" spans="1:6" ht="12.75">
      <c r="A120" s="77"/>
      <c r="B120" s="12"/>
      <c r="C120" s="8" t="s">
        <v>36</v>
      </c>
      <c r="D120" s="9">
        <v>416066</v>
      </c>
      <c r="E120" s="97"/>
      <c r="F120" s="78"/>
    </row>
    <row r="121" spans="1:6" ht="12.75">
      <c r="A121" s="77"/>
      <c r="B121" s="12"/>
      <c r="C121" s="8" t="s">
        <v>37</v>
      </c>
      <c r="D121" s="9">
        <v>199397</v>
      </c>
      <c r="E121" s="97"/>
      <c r="F121" s="78"/>
    </row>
    <row r="122" spans="1:6" ht="12.75">
      <c r="A122" s="77"/>
      <c r="B122" s="12"/>
      <c r="C122" s="8"/>
      <c r="D122" s="9"/>
      <c r="E122" s="97"/>
      <c r="F122" s="78"/>
    </row>
    <row r="123" spans="1:6" ht="12.75">
      <c r="A123" s="77"/>
      <c r="B123" s="12">
        <v>80195</v>
      </c>
      <c r="C123" s="8" t="s">
        <v>11</v>
      </c>
      <c r="D123" s="9">
        <f>SUM(D124)</f>
        <v>415093</v>
      </c>
      <c r="E123" s="97"/>
      <c r="F123" s="78"/>
    </row>
    <row r="124" spans="1:6" ht="12.75">
      <c r="A124" s="77"/>
      <c r="B124" s="12"/>
      <c r="C124" s="8" t="s">
        <v>43</v>
      </c>
      <c r="D124" s="9">
        <v>415093</v>
      </c>
      <c r="E124" s="97"/>
      <c r="F124" s="78"/>
    </row>
    <row r="125" spans="1:6" ht="13.5" thickBot="1">
      <c r="A125" s="79"/>
      <c r="B125" s="38"/>
      <c r="C125" s="39"/>
      <c r="D125" s="40"/>
      <c r="E125" s="98"/>
      <c r="F125" s="80"/>
    </row>
    <row r="126" spans="1:6" ht="13.5" thickBot="1">
      <c r="A126" s="46">
        <v>851</v>
      </c>
      <c r="B126" s="52"/>
      <c r="C126" s="48" t="s">
        <v>63</v>
      </c>
      <c r="D126" s="49">
        <f>(D128+D131)</f>
        <v>123000</v>
      </c>
      <c r="E126" s="95"/>
      <c r="F126" s="50"/>
    </row>
    <row r="127" spans="1:6" ht="12.75">
      <c r="A127" s="81"/>
      <c r="B127" s="42"/>
      <c r="C127" s="44"/>
      <c r="D127" s="45"/>
      <c r="E127" s="99"/>
      <c r="F127" s="83"/>
    </row>
    <row r="128" spans="1:6" ht="12.75">
      <c r="A128" s="77"/>
      <c r="B128" s="12">
        <v>85121</v>
      </c>
      <c r="C128" s="8" t="s">
        <v>64</v>
      </c>
      <c r="D128" s="9">
        <v>38000</v>
      </c>
      <c r="E128" s="97"/>
      <c r="F128" s="78"/>
    </row>
    <row r="129" spans="1:6" ht="12.75">
      <c r="A129" s="77"/>
      <c r="B129" s="12"/>
      <c r="C129" s="8" t="s">
        <v>32</v>
      </c>
      <c r="D129" s="9">
        <v>38000</v>
      </c>
      <c r="E129" s="97"/>
      <c r="F129" s="78"/>
    </row>
    <row r="130" spans="1:6" ht="12.75">
      <c r="A130" s="77"/>
      <c r="B130" s="12"/>
      <c r="C130" s="8"/>
      <c r="D130" s="9"/>
      <c r="E130" s="97"/>
      <c r="F130" s="78"/>
    </row>
    <row r="131" spans="1:6" ht="12.75">
      <c r="A131" s="77"/>
      <c r="B131" s="12">
        <v>85154</v>
      </c>
      <c r="C131" s="8" t="s">
        <v>65</v>
      </c>
      <c r="D131" s="9">
        <v>85000</v>
      </c>
      <c r="E131" s="97"/>
      <c r="F131" s="78"/>
    </row>
    <row r="132" spans="1:6" ht="12.75">
      <c r="A132" s="77"/>
      <c r="B132" s="12"/>
      <c r="C132" s="8" t="s">
        <v>32</v>
      </c>
      <c r="D132" s="9">
        <v>85000</v>
      </c>
      <c r="E132" s="97"/>
      <c r="F132" s="78"/>
    </row>
    <row r="133" spans="1:6" ht="12.75">
      <c r="A133" s="77"/>
      <c r="B133" s="12"/>
      <c r="C133" s="8" t="s">
        <v>37</v>
      </c>
      <c r="D133" s="9">
        <v>29462</v>
      </c>
      <c r="E133" s="97"/>
      <c r="F133" s="78"/>
    </row>
    <row r="134" spans="1:6" ht="13.5" thickBot="1">
      <c r="A134" s="79"/>
      <c r="B134" s="38"/>
      <c r="C134" s="39"/>
      <c r="D134" s="40"/>
      <c r="E134" s="98"/>
      <c r="F134" s="80"/>
    </row>
    <row r="135" spans="1:6" ht="13.5" thickBot="1">
      <c r="A135" s="46">
        <v>853</v>
      </c>
      <c r="B135" s="52"/>
      <c r="C135" s="48" t="s">
        <v>66</v>
      </c>
      <c r="D135" s="49">
        <f>(D137+D140+D145+D148+D152)</f>
        <v>1219978</v>
      </c>
      <c r="E135" s="95"/>
      <c r="F135" s="50"/>
    </row>
    <row r="136" spans="1:6" ht="12.75">
      <c r="A136" s="81"/>
      <c r="B136" s="42"/>
      <c r="C136" s="44"/>
      <c r="D136" s="45"/>
      <c r="E136" s="99"/>
      <c r="F136" s="83"/>
    </row>
    <row r="137" spans="1:6" ht="25.5">
      <c r="A137" s="82"/>
      <c r="B137" s="12">
        <v>85313</v>
      </c>
      <c r="C137" s="17" t="s">
        <v>109</v>
      </c>
      <c r="D137" s="9">
        <f>SUM(D138)</f>
        <v>18920</v>
      </c>
      <c r="E137" s="97"/>
      <c r="F137" s="78"/>
    </row>
    <row r="138" spans="1:6" ht="12.75">
      <c r="A138" s="77"/>
      <c r="B138" s="12"/>
      <c r="C138" s="8" t="s">
        <v>32</v>
      </c>
      <c r="D138" s="9">
        <v>18920</v>
      </c>
      <c r="E138" s="97"/>
      <c r="F138" s="78"/>
    </row>
    <row r="139" spans="1:6" ht="12.75">
      <c r="A139" s="77"/>
      <c r="B139" s="12"/>
      <c r="C139" s="8"/>
      <c r="D139" s="9"/>
      <c r="E139" s="97"/>
      <c r="F139" s="78"/>
    </row>
    <row r="140" spans="1:6" ht="25.5">
      <c r="A140" s="77"/>
      <c r="B140" s="12">
        <v>85314</v>
      </c>
      <c r="C140" s="17" t="s">
        <v>110</v>
      </c>
      <c r="D140" s="9">
        <f>SUM(D142:D143)</f>
        <v>511400</v>
      </c>
      <c r="E140" s="97"/>
      <c r="F140" s="78"/>
    </row>
    <row r="141" spans="1:6" ht="12.75">
      <c r="A141" s="77"/>
      <c r="B141" s="12"/>
      <c r="C141" s="8" t="s">
        <v>39</v>
      </c>
      <c r="D141" s="9">
        <v>511400</v>
      </c>
      <c r="E141" s="97"/>
      <c r="F141" s="78"/>
    </row>
    <row r="142" spans="1:6" ht="12.75">
      <c r="A142" s="77"/>
      <c r="B142" s="12"/>
      <c r="C142" s="10" t="s">
        <v>67</v>
      </c>
      <c r="D142" s="11">
        <v>190000</v>
      </c>
      <c r="E142" s="100"/>
      <c r="F142" s="78"/>
    </row>
    <row r="143" spans="1:6" ht="12.75">
      <c r="A143" s="77"/>
      <c r="B143" s="12"/>
      <c r="C143" s="10" t="s">
        <v>68</v>
      </c>
      <c r="D143" s="11">
        <v>321400</v>
      </c>
      <c r="E143" s="100"/>
      <c r="F143" s="78"/>
    </row>
    <row r="144" spans="1:6" ht="12.75">
      <c r="A144" s="77"/>
      <c r="B144" s="12"/>
      <c r="C144" s="8"/>
      <c r="D144" s="9"/>
      <c r="E144" s="97"/>
      <c r="F144" s="78"/>
    </row>
    <row r="145" spans="1:6" ht="12.75">
      <c r="A145" s="77"/>
      <c r="B145" s="12">
        <v>85315</v>
      </c>
      <c r="C145" s="8" t="s">
        <v>69</v>
      </c>
      <c r="D145" s="9">
        <v>180000</v>
      </c>
      <c r="E145" s="97"/>
      <c r="F145" s="78"/>
    </row>
    <row r="146" spans="1:6" ht="12.75">
      <c r="A146" s="77"/>
      <c r="B146" s="12"/>
      <c r="C146" s="8" t="s">
        <v>32</v>
      </c>
      <c r="D146" s="9">
        <v>180000</v>
      </c>
      <c r="E146" s="97"/>
      <c r="F146" s="78"/>
    </row>
    <row r="147" spans="1:6" ht="12.75">
      <c r="A147" s="77"/>
      <c r="B147" s="12"/>
      <c r="C147" s="8"/>
      <c r="D147" s="9"/>
      <c r="E147" s="97"/>
      <c r="F147" s="78"/>
    </row>
    <row r="148" spans="1:6" ht="12.75">
      <c r="A148" s="77"/>
      <c r="B148" s="12">
        <v>85316</v>
      </c>
      <c r="C148" s="8" t="s">
        <v>70</v>
      </c>
      <c r="D148" s="9">
        <v>45000</v>
      </c>
      <c r="E148" s="97"/>
      <c r="F148" s="78"/>
    </row>
    <row r="149" spans="1:6" ht="12.75">
      <c r="A149" s="77"/>
      <c r="B149" s="12"/>
      <c r="C149" s="8" t="s">
        <v>39</v>
      </c>
      <c r="D149" s="9">
        <v>45000</v>
      </c>
      <c r="E149" s="97"/>
      <c r="F149" s="78"/>
    </row>
    <row r="150" spans="1:6" ht="12.75">
      <c r="A150" s="77"/>
      <c r="B150" s="12"/>
      <c r="C150" s="8" t="s">
        <v>68</v>
      </c>
      <c r="D150" s="9">
        <v>45000</v>
      </c>
      <c r="E150" s="97"/>
      <c r="F150" s="78"/>
    </row>
    <row r="151" spans="1:6" ht="12.75">
      <c r="A151" s="77"/>
      <c r="B151" s="12"/>
      <c r="C151" s="8"/>
      <c r="D151" s="9"/>
      <c r="E151" s="97"/>
      <c r="F151" s="78"/>
    </row>
    <row r="152" spans="1:6" ht="12.75">
      <c r="A152" s="77"/>
      <c r="B152" s="12">
        <v>85319</v>
      </c>
      <c r="C152" s="8" t="s">
        <v>71</v>
      </c>
      <c r="D152" s="9">
        <v>464658</v>
      </c>
      <c r="E152" s="97"/>
      <c r="F152" s="78"/>
    </row>
    <row r="153" spans="1:6" ht="12.75">
      <c r="A153" s="77"/>
      <c r="B153" s="12"/>
      <c r="C153" s="8" t="s">
        <v>32</v>
      </c>
      <c r="D153" s="9">
        <v>464658</v>
      </c>
      <c r="E153" s="97"/>
      <c r="F153" s="78"/>
    </row>
    <row r="154" spans="1:6" ht="12.75">
      <c r="A154" s="77"/>
      <c r="B154" s="12"/>
      <c r="C154" s="8" t="s">
        <v>37</v>
      </c>
      <c r="D154" s="9">
        <v>422748</v>
      </c>
      <c r="E154" s="97"/>
      <c r="F154" s="78"/>
    </row>
    <row r="155" spans="1:6" ht="13.5" thickBot="1">
      <c r="A155" s="79"/>
      <c r="B155" s="38"/>
      <c r="C155" s="39"/>
      <c r="D155" s="40"/>
      <c r="E155" s="98"/>
      <c r="F155" s="80"/>
    </row>
    <row r="156" spans="1:6" ht="13.5" thickBot="1">
      <c r="A156" s="46">
        <v>854</v>
      </c>
      <c r="B156" s="52"/>
      <c r="C156" s="48" t="s">
        <v>72</v>
      </c>
      <c r="D156" s="49">
        <f>(D158+D162+D166)</f>
        <v>1025740</v>
      </c>
      <c r="E156" s="95"/>
      <c r="F156" s="50"/>
    </row>
    <row r="157" spans="1:6" ht="12.75">
      <c r="A157" s="81"/>
      <c r="B157" s="42"/>
      <c r="C157" s="44"/>
      <c r="D157" s="45"/>
      <c r="E157" s="99"/>
      <c r="F157" s="83"/>
    </row>
    <row r="158" spans="1:6" ht="12.75">
      <c r="A158" s="77"/>
      <c r="B158" s="12">
        <v>85401</v>
      </c>
      <c r="C158" s="8" t="s">
        <v>73</v>
      </c>
      <c r="D158" s="9">
        <v>144260</v>
      </c>
      <c r="E158" s="97"/>
      <c r="F158" s="78"/>
    </row>
    <row r="159" spans="1:6" ht="12.75">
      <c r="A159" s="77"/>
      <c r="B159" s="12"/>
      <c r="C159" s="8" t="s">
        <v>32</v>
      </c>
      <c r="D159" s="9">
        <v>144260</v>
      </c>
      <c r="E159" s="97"/>
      <c r="F159" s="78"/>
    </row>
    <row r="160" spans="1:6" ht="12.75">
      <c r="A160" s="77"/>
      <c r="B160" s="12"/>
      <c r="C160" s="8" t="s">
        <v>37</v>
      </c>
      <c r="D160" s="9">
        <v>137795</v>
      </c>
      <c r="E160" s="97"/>
      <c r="F160" s="78"/>
    </row>
    <row r="161" spans="1:6" ht="12.75">
      <c r="A161" s="77"/>
      <c r="B161" s="12"/>
      <c r="C161" s="8"/>
      <c r="D161" s="9"/>
      <c r="E161" s="97"/>
      <c r="F161" s="78"/>
    </row>
    <row r="162" spans="1:6" ht="12.75">
      <c r="A162" s="86"/>
      <c r="B162" s="12">
        <v>85404</v>
      </c>
      <c r="C162" s="8" t="s">
        <v>74</v>
      </c>
      <c r="D162" s="9">
        <v>860680</v>
      </c>
      <c r="E162" s="97"/>
      <c r="F162" s="78"/>
    </row>
    <row r="163" spans="1:6" ht="12.75">
      <c r="A163" s="86"/>
      <c r="B163" s="12"/>
      <c r="C163" s="8" t="s">
        <v>32</v>
      </c>
      <c r="D163" s="9">
        <v>860680</v>
      </c>
      <c r="E163" s="97"/>
      <c r="F163" s="78"/>
    </row>
    <row r="164" spans="1:6" ht="12.75">
      <c r="A164" s="77"/>
      <c r="B164" s="12"/>
      <c r="C164" s="8" t="s">
        <v>37</v>
      </c>
      <c r="D164" s="9">
        <v>728195</v>
      </c>
      <c r="E164" s="97"/>
      <c r="F164" s="78"/>
    </row>
    <row r="165" spans="1:6" ht="12.75">
      <c r="A165" s="77"/>
      <c r="B165" s="12"/>
      <c r="C165" s="8"/>
      <c r="D165" s="9"/>
      <c r="E165" s="97"/>
      <c r="F165" s="78"/>
    </row>
    <row r="166" spans="1:6" ht="25.5">
      <c r="A166" s="77"/>
      <c r="B166" s="12">
        <v>85412</v>
      </c>
      <c r="C166" s="24" t="s">
        <v>111</v>
      </c>
      <c r="D166" s="9">
        <v>20800</v>
      </c>
      <c r="E166" s="97"/>
      <c r="F166" s="78"/>
    </row>
    <row r="167" spans="1:6" ht="12.75">
      <c r="A167" s="77"/>
      <c r="B167" s="12"/>
      <c r="C167" s="8" t="s">
        <v>32</v>
      </c>
      <c r="D167" s="9">
        <v>20800</v>
      </c>
      <c r="E167" s="97"/>
      <c r="F167" s="78"/>
    </row>
    <row r="168" spans="1:6" ht="13.5" thickBot="1">
      <c r="A168" s="79"/>
      <c r="B168" s="38"/>
      <c r="C168" s="39"/>
      <c r="D168" s="40"/>
      <c r="E168" s="98"/>
      <c r="F168" s="80"/>
    </row>
    <row r="169" spans="1:6" ht="13.5" thickBot="1">
      <c r="A169" s="46">
        <v>900</v>
      </c>
      <c r="B169" s="52"/>
      <c r="C169" s="48" t="s">
        <v>75</v>
      </c>
      <c r="D169" s="49">
        <f>(D171+D175+D178+D181+D185)</f>
        <v>2267309</v>
      </c>
      <c r="E169" s="95"/>
      <c r="F169" s="50"/>
    </row>
    <row r="170" spans="1:6" ht="12.75">
      <c r="A170" s="81"/>
      <c r="B170" s="42"/>
      <c r="C170" s="44"/>
      <c r="D170" s="45"/>
      <c r="E170" s="99"/>
      <c r="F170" s="83"/>
    </row>
    <row r="171" spans="1:6" ht="12.75">
      <c r="A171" s="77"/>
      <c r="B171" s="12">
        <v>90001</v>
      </c>
      <c r="C171" s="8" t="s">
        <v>76</v>
      </c>
      <c r="D171" s="9">
        <f>SUM(D172)</f>
        <v>94386</v>
      </c>
      <c r="E171" s="97"/>
      <c r="F171" s="78"/>
    </row>
    <row r="172" spans="1:6" ht="12.75">
      <c r="A172" s="77"/>
      <c r="B172" s="12"/>
      <c r="C172" s="8" t="s">
        <v>32</v>
      </c>
      <c r="D172" s="9">
        <v>94386</v>
      </c>
      <c r="E172" s="97"/>
      <c r="F172" s="78"/>
    </row>
    <row r="173" spans="1:6" ht="25.5">
      <c r="A173" s="77"/>
      <c r="B173" s="12"/>
      <c r="C173" s="17" t="s">
        <v>112</v>
      </c>
      <c r="D173" s="9">
        <v>69386</v>
      </c>
      <c r="E173" s="97"/>
      <c r="F173" s="78"/>
    </row>
    <row r="174" spans="1:6" ht="12.75">
      <c r="A174" s="77"/>
      <c r="B174" s="12"/>
      <c r="C174" s="8"/>
      <c r="D174" s="9"/>
      <c r="E174" s="97"/>
      <c r="F174" s="78"/>
    </row>
    <row r="175" spans="1:6" ht="12.75">
      <c r="A175" s="77"/>
      <c r="B175" s="12">
        <v>90003</v>
      </c>
      <c r="C175" s="8" t="s">
        <v>77</v>
      </c>
      <c r="D175" s="9">
        <f>SUM(D176)</f>
        <v>437000</v>
      </c>
      <c r="E175" s="97"/>
      <c r="F175" s="78"/>
    </row>
    <row r="176" spans="1:6" ht="12.75">
      <c r="A176" s="77"/>
      <c r="B176" s="12"/>
      <c r="C176" s="8" t="s">
        <v>32</v>
      </c>
      <c r="D176" s="9">
        <v>437000</v>
      </c>
      <c r="E176" s="97"/>
      <c r="F176" s="78"/>
    </row>
    <row r="177" spans="1:6" ht="12.75">
      <c r="A177" s="77"/>
      <c r="B177" s="12"/>
      <c r="C177" s="8"/>
      <c r="D177" s="9"/>
      <c r="E177" s="97"/>
      <c r="F177" s="78"/>
    </row>
    <row r="178" spans="1:6" ht="12.75">
      <c r="A178" s="77"/>
      <c r="B178" s="12">
        <v>90004</v>
      </c>
      <c r="C178" s="8" t="s">
        <v>78</v>
      </c>
      <c r="D178" s="9">
        <f>SUM(D179)</f>
        <v>40000</v>
      </c>
      <c r="E178" s="97"/>
      <c r="F178" s="78"/>
    </row>
    <row r="179" spans="1:6" ht="12.75">
      <c r="A179" s="77"/>
      <c r="B179" s="12"/>
      <c r="C179" s="8" t="s">
        <v>32</v>
      </c>
      <c r="D179" s="9">
        <v>40000</v>
      </c>
      <c r="E179" s="97"/>
      <c r="F179" s="78"/>
    </row>
    <row r="180" spans="1:6" ht="12.75">
      <c r="A180" s="77"/>
      <c r="B180" s="12"/>
      <c r="C180" s="8"/>
      <c r="D180" s="9"/>
      <c r="E180" s="97"/>
      <c r="F180" s="78"/>
    </row>
    <row r="181" spans="1:6" ht="12.75">
      <c r="A181" s="77"/>
      <c r="B181" s="12">
        <v>90015</v>
      </c>
      <c r="C181" s="8" t="s">
        <v>79</v>
      </c>
      <c r="D181" s="9">
        <v>380000</v>
      </c>
      <c r="E181" s="97"/>
      <c r="F181" s="78"/>
    </row>
    <row r="182" spans="1:6" ht="12.75">
      <c r="A182" s="77"/>
      <c r="B182" s="12"/>
      <c r="C182" s="8" t="s">
        <v>32</v>
      </c>
      <c r="D182" s="9">
        <v>380000</v>
      </c>
      <c r="E182" s="97"/>
      <c r="F182" s="78"/>
    </row>
    <row r="183" spans="1:6" ht="12.75">
      <c r="A183" s="77"/>
      <c r="B183" s="12"/>
      <c r="C183" s="8" t="s">
        <v>114</v>
      </c>
      <c r="D183" s="9">
        <v>55200</v>
      </c>
      <c r="E183" s="97"/>
      <c r="F183" s="78"/>
    </row>
    <row r="184" spans="1:6" ht="12.75">
      <c r="A184" s="77"/>
      <c r="B184" s="12"/>
      <c r="C184" s="8"/>
      <c r="D184" s="9"/>
      <c r="E184" s="97"/>
      <c r="F184" s="78"/>
    </row>
    <row r="185" spans="1:6" ht="12.75">
      <c r="A185" s="77"/>
      <c r="B185" s="12">
        <v>90095</v>
      </c>
      <c r="C185" s="8" t="s">
        <v>80</v>
      </c>
      <c r="D185" s="9">
        <f>(D186+D189)</f>
        <v>1315923</v>
      </c>
      <c r="E185" s="97"/>
      <c r="F185" s="78"/>
    </row>
    <row r="186" spans="1:6" ht="12.75">
      <c r="A186" s="77"/>
      <c r="B186" s="12"/>
      <c r="C186" s="10" t="s">
        <v>39</v>
      </c>
      <c r="D186" s="19">
        <v>908723</v>
      </c>
      <c r="E186" s="103"/>
      <c r="F186" s="84"/>
    </row>
    <row r="187" spans="1:6" ht="12.75">
      <c r="A187" s="77"/>
      <c r="B187" s="12"/>
      <c r="C187" s="10" t="s">
        <v>81</v>
      </c>
      <c r="D187" s="11">
        <v>318996</v>
      </c>
      <c r="E187" s="100"/>
      <c r="F187" s="84"/>
    </row>
    <row r="188" spans="1:6" ht="12.75">
      <c r="A188" s="77"/>
      <c r="B188" s="12"/>
      <c r="C188" s="10" t="s">
        <v>82</v>
      </c>
      <c r="D188" s="11">
        <v>100500</v>
      </c>
      <c r="E188" s="100"/>
      <c r="F188" s="84"/>
    </row>
    <row r="189" spans="1:6" ht="12.75">
      <c r="A189" s="77"/>
      <c r="B189" s="12"/>
      <c r="C189" s="10" t="s">
        <v>83</v>
      </c>
      <c r="D189" s="25">
        <v>407200</v>
      </c>
      <c r="E189" s="104"/>
      <c r="F189" s="84"/>
    </row>
    <row r="190" spans="1:6" ht="12.75">
      <c r="A190" s="82"/>
      <c r="B190" s="26"/>
      <c r="C190" s="18" t="s">
        <v>84</v>
      </c>
      <c r="D190" s="19">
        <v>200000</v>
      </c>
      <c r="E190" s="103"/>
      <c r="F190" s="84"/>
    </row>
    <row r="191" spans="1:6" ht="12.75">
      <c r="A191" s="82"/>
      <c r="B191" s="26"/>
      <c r="C191" s="18" t="s">
        <v>85</v>
      </c>
      <c r="D191" s="19">
        <v>15000</v>
      </c>
      <c r="E191" s="103"/>
      <c r="F191" s="84"/>
    </row>
    <row r="192" spans="1:6" ht="12.75">
      <c r="A192" s="82"/>
      <c r="B192" s="26"/>
      <c r="C192" s="18" t="s">
        <v>86</v>
      </c>
      <c r="D192" s="19">
        <v>25000</v>
      </c>
      <c r="E192" s="103"/>
      <c r="F192" s="84"/>
    </row>
    <row r="193" spans="1:6" ht="12.75">
      <c r="A193" s="82"/>
      <c r="B193" s="26"/>
      <c r="C193" s="18" t="s">
        <v>87</v>
      </c>
      <c r="D193" s="19">
        <v>35000</v>
      </c>
      <c r="E193" s="103"/>
      <c r="F193" s="84"/>
    </row>
    <row r="194" spans="1:6" ht="12.75">
      <c r="A194" s="82"/>
      <c r="B194" s="26"/>
      <c r="C194" s="18" t="s">
        <v>88</v>
      </c>
      <c r="D194" s="19">
        <v>50000</v>
      </c>
      <c r="E194" s="103"/>
      <c r="F194" s="84"/>
    </row>
    <row r="195" spans="1:6" ht="13.5" thickBot="1">
      <c r="A195" s="74"/>
      <c r="B195" s="51"/>
      <c r="C195" s="39"/>
      <c r="D195" s="40"/>
      <c r="E195" s="98"/>
      <c r="F195" s="80"/>
    </row>
    <row r="196" spans="1:6" ht="13.5" thickBot="1">
      <c r="A196" s="46">
        <v>921</v>
      </c>
      <c r="B196" s="47"/>
      <c r="C196" s="48" t="s">
        <v>89</v>
      </c>
      <c r="D196" s="49">
        <f>(D198+D201+D204+D207)</f>
        <v>806500</v>
      </c>
      <c r="E196" s="95"/>
      <c r="F196" s="50"/>
    </row>
    <row r="197" spans="1:6" ht="12.75">
      <c r="A197" s="81"/>
      <c r="B197" s="43"/>
      <c r="C197" s="44"/>
      <c r="D197" s="45"/>
      <c r="E197" s="99"/>
      <c r="F197" s="83"/>
    </row>
    <row r="198" spans="1:6" ht="12.75">
      <c r="A198" s="77"/>
      <c r="B198" s="12">
        <v>92108</v>
      </c>
      <c r="C198" s="8" t="s">
        <v>90</v>
      </c>
      <c r="D198" s="9">
        <v>24000</v>
      </c>
      <c r="E198" s="97"/>
      <c r="F198" s="78"/>
    </row>
    <row r="199" spans="1:6" ht="12.75">
      <c r="A199" s="77"/>
      <c r="B199" s="27"/>
      <c r="C199" s="8" t="s">
        <v>32</v>
      </c>
      <c r="D199" s="9">
        <v>24000</v>
      </c>
      <c r="E199" s="97"/>
      <c r="F199" s="78"/>
    </row>
    <row r="200" spans="1:6" ht="12.75">
      <c r="A200" s="77"/>
      <c r="B200" s="27"/>
      <c r="C200" s="8"/>
      <c r="D200" s="9"/>
      <c r="E200" s="97"/>
      <c r="F200" s="78"/>
    </row>
    <row r="201" spans="1:6" ht="12.75">
      <c r="A201" s="77"/>
      <c r="B201" s="12">
        <v>92109</v>
      </c>
      <c r="C201" s="8" t="s">
        <v>113</v>
      </c>
      <c r="D201" s="9">
        <v>560000</v>
      </c>
      <c r="E201" s="97"/>
      <c r="F201" s="78"/>
    </row>
    <row r="202" spans="1:6" ht="12.75">
      <c r="A202" s="77"/>
      <c r="B202" s="12"/>
      <c r="C202" s="8" t="s">
        <v>32</v>
      </c>
      <c r="D202" s="9">
        <v>560000</v>
      </c>
      <c r="E202" s="97"/>
      <c r="F202" s="78"/>
    </row>
    <row r="203" spans="1:6" ht="12.75">
      <c r="A203" s="77"/>
      <c r="B203" s="12"/>
      <c r="C203" s="8"/>
      <c r="D203" s="14"/>
      <c r="E203" s="105"/>
      <c r="F203" s="78"/>
    </row>
    <row r="204" spans="1:6" ht="12.75">
      <c r="A204" s="77"/>
      <c r="B204" s="12">
        <v>92116</v>
      </c>
      <c r="C204" s="8" t="s">
        <v>91</v>
      </c>
      <c r="D204" s="9">
        <v>180000</v>
      </c>
      <c r="E204" s="97"/>
      <c r="F204" s="78"/>
    </row>
    <row r="205" spans="1:6" ht="12.75">
      <c r="A205" s="77"/>
      <c r="B205" s="27"/>
      <c r="C205" s="8" t="s">
        <v>32</v>
      </c>
      <c r="D205" s="9">
        <v>180000</v>
      </c>
      <c r="E205" s="97"/>
      <c r="F205" s="78"/>
    </row>
    <row r="206" spans="1:6" ht="12.75">
      <c r="A206" s="77"/>
      <c r="B206" s="27"/>
      <c r="C206" s="8"/>
      <c r="D206" s="9"/>
      <c r="E206" s="97"/>
      <c r="F206" s="78"/>
    </row>
    <row r="207" spans="1:6" ht="12.75">
      <c r="A207" s="77"/>
      <c r="B207" s="12">
        <v>92195</v>
      </c>
      <c r="C207" s="8" t="s">
        <v>92</v>
      </c>
      <c r="D207" s="9">
        <f>SUM(D208)</f>
        <v>42500</v>
      </c>
      <c r="E207" s="97"/>
      <c r="F207" s="78"/>
    </row>
    <row r="208" spans="1:6" ht="12.75">
      <c r="A208" s="77"/>
      <c r="B208" s="12"/>
      <c r="C208" s="8" t="s">
        <v>93</v>
      </c>
      <c r="D208" s="9">
        <f>SUM(D209:D211)</f>
        <v>42500</v>
      </c>
      <c r="E208" s="97"/>
      <c r="F208" s="78"/>
    </row>
    <row r="209" spans="1:6" ht="12.75">
      <c r="A209" s="77"/>
      <c r="B209" s="12"/>
      <c r="C209" s="10" t="s">
        <v>94</v>
      </c>
      <c r="D209" s="11">
        <v>8000</v>
      </c>
      <c r="E209" s="100"/>
      <c r="F209" s="78"/>
    </row>
    <row r="210" spans="1:6" ht="12.75">
      <c r="A210" s="77"/>
      <c r="B210" s="12"/>
      <c r="C210" s="10" t="s">
        <v>95</v>
      </c>
      <c r="D210" s="11">
        <v>8000</v>
      </c>
      <c r="E210" s="100"/>
      <c r="F210" s="78"/>
    </row>
    <row r="211" spans="1:6" ht="12.75">
      <c r="A211" s="77"/>
      <c r="B211" s="12"/>
      <c r="C211" s="10" t="s">
        <v>96</v>
      </c>
      <c r="D211" s="11">
        <v>26500</v>
      </c>
      <c r="E211" s="100"/>
      <c r="F211" s="78"/>
    </row>
    <row r="212" spans="1:6" ht="13.5" thickBot="1">
      <c r="A212" s="79"/>
      <c r="B212" s="38"/>
      <c r="C212" s="39"/>
      <c r="D212" s="40"/>
      <c r="E212" s="98"/>
      <c r="F212" s="80"/>
    </row>
    <row r="213" spans="1:6" ht="13.5" thickBot="1">
      <c r="A213" s="46">
        <v>926</v>
      </c>
      <c r="B213" s="47"/>
      <c r="C213" s="48" t="s">
        <v>97</v>
      </c>
      <c r="D213" s="49">
        <f>(D215)</f>
        <v>109000</v>
      </c>
      <c r="E213" s="95"/>
      <c r="F213" s="50"/>
    </row>
    <row r="214" spans="1:6" ht="12.75">
      <c r="A214" s="81"/>
      <c r="B214" s="43"/>
      <c r="C214" s="44"/>
      <c r="D214" s="45"/>
      <c r="E214" s="99"/>
      <c r="F214" s="83"/>
    </row>
    <row r="215" spans="1:6" ht="12.75">
      <c r="A215" s="77"/>
      <c r="B215" s="12">
        <v>92605</v>
      </c>
      <c r="C215" s="8" t="s">
        <v>98</v>
      </c>
      <c r="D215" s="9">
        <f>SUM(D217:D219)</f>
        <v>109000</v>
      </c>
      <c r="E215" s="97"/>
      <c r="F215" s="78"/>
    </row>
    <row r="216" spans="1:6" ht="12.75">
      <c r="A216" s="77"/>
      <c r="B216" s="12"/>
      <c r="C216" s="8" t="s">
        <v>99</v>
      </c>
      <c r="D216" s="9"/>
      <c r="E216" s="97"/>
      <c r="F216" s="78"/>
    </row>
    <row r="217" spans="1:6" ht="12.75">
      <c r="A217" s="77"/>
      <c r="B217" s="12"/>
      <c r="C217" s="10" t="s">
        <v>100</v>
      </c>
      <c r="D217" s="11">
        <v>40000</v>
      </c>
      <c r="E217" s="100"/>
      <c r="F217" s="78"/>
    </row>
    <row r="218" spans="1:6" ht="12.75">
      <c r="A218" s="77"/>
      <c r="B218" s="12"/>
      <c r="C218" s="10" t="s">
        <v>101</v>
      </c>
      <c r="D218" s="11">
        <v>65000</v>
      </c>
      <c r="E218" s="100"/>
      <c r="F218" s="78"/>
    </row>
    <row r="219" spans="1:6" ht="12.75">
      <c r="A219" s="77"/>
      <c r="B219" s="12"/>
      <c r="C219" s="10" t="s">
        <v>102</v>
      </c>
      <c r="D219" s="11">
        <v>4000</v>
      </c>
      <c r="E219" s="100"/>
      <c r="F219" s="78"/>
    </row>
    <row r="220" spans="1:6" ht="14.25">
      <c r="A220" s="88"/>
      <c r="B220" s="28"/>
      <c r="C220" s="20"/>
      <c r="D220" s="21"/>
      <c r="E220" s="106"/>
      <c r="F220" s="89"/>
    </row>
    <row r="221" spans="1:6" ht="16.5">
      <c r="A221" s="90"/>
      <c r="B221" s="29"/>
      <c r="C221" s="22" t="s">
        <v>103</v>
      </c>
      <c r="D221" s="23">
        <f>(D12+D16+D20+D34+D41+D49+D73+D79+D93+D101+D126+D135+D156+D169+D196+D213)</f>
        <v>13542473</v>
      </c>
      <c r="E221" s="107"/>
      <c r="F221" s="91"/>
    </row>
    <row r="222" spans="1:6" ht="17.25" thickBot="1">
      <c r="A222" s="92"/>
      <c r="B222" s="30"/>
      <c r="C222" s="31" t="s">
        <v>104</v>
      </c>
      <c r="D222" s="32">
        <v>1495498</v>
      </c>
      <c r="E222" s="108"/>
      <c r="F222" s="93"/>
    </row>
    <row r="223" spans="1:6" ht="18.75" thickBot="1">
      <c r="A223" s="33"/>
      <c r="B223" s="34"/>
      <c r="C223" s="35" t="s">
        <v>105</v>
      </c>
      <c r="D223" s="36">
        <f>SUM(D221:D222)</f>
        <v>15037971</v>
      </c>
      <c r="E223" s="109"/>
      <c r="F223" s="37"/>
    </row>
  </sheetData>
  <printOptions/>
  <pageMargins left="0.7874015748031497" right="0.7874015748031497" top="0.71" bottom="0.86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8"/>
  <sheetViews>
    <sheetView tabSelected="1" workbookViewId="0" topLeftCell="A206">
      <selection activeCell="C209" sqref="C209"/>
    </sheetView>
  </sheetViews>
  <sheetFormatPr defaultColWidth="9.00390625" defaultRowHeight="12.75"/>
  <cols>
    <col min="1" max="1" width="5.75390625" style="0" customWidth="1"/>
    <col min="2" max="2" width="6.625" style="141" customWidth="1"/>
    <col min="3" max="3" width="43.75390625" style="186" customWidth="1"/>
    <col min="4" max="4" width="12.875" style="182" customWidth="1"/>
    <col min="5" max="5" width="12.75390625" style="182" customWidth="1"/>
    <col min="6" max="6" width="11.875" style="182" customWidth="1"/>
  </cols>
  <sheetData>
    <row r="1" spans="2:6" ht="12.75">
      <c r="B1" s="130"/>
      <c r="D1" s="7"/>
      <c r="E1" s="7"/>
      <c r="F1" s="154"/>
    </row>
    <row r="2" spans="2:6" ht="14.25">
      <c r="B2" s="130"/>
      <c r="C2" s="187"/>
      <c r="D2" s="155"/>
      <c r="E2" s="155"/>
      <c r="F2" s="156"/>
    </row>
    <row r="3" spans="2:6" ht="18">
      <c r="B3" s="130"/>
      <c r="C3" s="188" t="s">
        <v>120</v>
      </c>
      <c r="D3" s="157"/>
      <c r="E3" s="157"/>
      <c r="F3" s="158"/>
    </row>
    <row r="4" spans="2:6" ht="18">
      <c r="B4" s="131"/>
      <c r="C4" s="189" t="s">
        <v>121</v>
      </c>
      <c r="D4" s="159"/>
      <c r="E4" s="159"/>
      <c r="F4" s="160"/>
    </row>
    <row r="5" spans="2:6" ht="18">
      <c r="B5" s="131"/>
      <c r="C5" s="189"/>
      <c r="D5" s="159"/>
      <c r="E5" s="159"/>
      <c r="F5" s="160"/>
    </row>
    <row r="6" spans="1:6" ht="19.5" thickBot="1">
      <c r="A6" s="130"/>
      <c r="B6" s="131"/>
      <c r="C6" s="190"/>
      <c r="D6" s="161"/>
      <c r="E6" s="161"/>
      <c r="F6" s="162"/>
    </row>
    <row r="7" spans="1:6" ht="67.5" customHeight="1" thickBot="1">
      <c r="A7" s="144" t="s">
        <v>5</v>
      </c>
      <c r="B7" s="136" t="s">
        <v>6</v>
      </c>
      <c r="C7" s="140" t="s">
        <v>7</v>
      </c>
      <c r="D7" s="137" t="s">
        <v>117</v>
      </c>
      <c r="E7" s="138" t="s">
        <v>118</v>
      </c>
      <c r="F7" s="139" t="s">
        <v>119</v>
      </c>
    </row>
    <row r="8" spans="1:6" ht="13.5" thickBot="1">
      <c r="A8" s="133"/>
      <c r="B8" s="142"/>
      <c r="C8" s="192"/>
      <c r="D8" s="134"/>
      <c r="E8" s="135"/>
      <c r="F8" s="110"/>
    </row>
    <row r="9" spans="1:6" ht="13.5" thickBot="1">
      <c r="A9" s="113" t="s">
        <v>8</v>
      </c>
      <c r="B9" s="52"/>
      <c r="C9" s="191" t="s">
        <v>9</v>
      </c>
      <c r="D9" s="49">
        <f>(D10)</f>
        <v>1000</v>
      </c>
      <c r="E9" s="49">
        <f>E10</f>
        <v>969</v>
      </c>
      <c r="F9" s="163">
        <f>E9/D9</f>
        <v>0.969</v>
      </c>
    </row>
    <row r="10" spans="1:6" ht="12.75">
      <c r="A10" s="114"/>
      <c r="B10" s="63" t="s">
        <v>10</v>
      </c>
      <c r="C10" s="193" t="s">
        <v>11</v>
      </c>
      <c r="D10" s="65">
        <v>1000</v>
      </c>
      <c r="E10" s="96">
        <f>E11</f>
        <v>969</v>
      </c>
      <c r="F10" s="164">
        <f aca="true" t="shared" si="0" ref="F10:F74">E10/D10</f>
        <v>0.969</v>
      </c>
    </row>
    <row r="11" spans="1:6" ht="12.75">
      <c r="A11" s="115"/>
      <c r="B11" s="12"/>
      <c r="C11" s="194" t="s">
        <v>12</v>
      </c>
      <c r="D11" s="9">
        <v>1000</v>
      </c>
      <c r="E11" s="97">
        <v>969</v>
      </c>
      <c r="F11" s="165">
        <f t="shared" si="0"/>
        <v>0.969</v>
      </c>
    </row>
    <row r="12" spans="1:6" ht="13.5" thickBot="1">
      <c r="A12" s="116"/>
      <c r="B12" s="38"/>
      <c r="C12" s="195"/>
      <c r="D12" s="40"/>
      <c r="E12" s="98"/>
      <c r="F12" s="166"/>
    </row>
    <row r="13" spans="1:6" ht="26.25" thickBot="1">
      <c r="A13" s="113">
        <v>400</v>
      </c>
      <c r="B13" s="52"/>
      <c r="C13" s="196" t="s">
        <v>128</v>
      </c>
      <c r="D13" s="49">
        <f>SUM(D15)</f>
        <v>91000</v>
      </c>
      <c r="E13" s="49">
        <f>SUM(E15)</f>
        <v>91000</v>
      </c>
      <c r="F13" s="163">
        <f t="shared" si="0"/>
        <v>1</v>
      </c>
    </row>
    <row r="14" spans="1:6" ht="12.75">
      <c r="A14" s="150"/>
      <c r="B14" s="151"/>
      <c r="C14" s="197"/>
      <c r="D14" s="167"/>
      <c r="E14" s="168"/>
      <c r="F14" s="169"/>
    </row>
    <row r="15" spans="1:6" ht="12.75">
      <c r="A15" s="117"/>
      <c r="B15" s="63">
        <v>40002</v>
      </c>
      <c r="C15" s="193" t="s">
        <v>13</v>
      </c>
      <c r="D15" s="65">
        <f>(D16)</f>
        <v>91000</v>
      </c>
      <c r="E15" s="96">
        <v>91000</v>
      </c>
      <c r="F15" s="164">
        <f t="shared" si="0"/>
        <v>1</v>
      </c>
    </row>
    <row r="16" spans="1:6" ht="25.5">
      <c r="A16" s="118"/>
      <c r="B16" s="12"/>
      <c r="C16" s="194" t="s">
        <v>106</v>
      </c>
      <c r="D16" s="9">
        <v>91000</v>
      </c>
      <c r="E16" s="97">
        <v>91000</v>
      </c>
      <c r="F16" s="165">
        <f t="shared" si="0"/>
        <v>1</v>
      </c>
    </row>
    <row r="17" spans="1:6" ht="13.5" thickBot="1">
      <c r="A17" s="112"/>
      <c r="B17" s="38"/>
      <c r="C17" s="195"/>
      <c r="D17" s="40"/>
      <c r="E17" s="98"/>
      <c r="F17" s="166"/>
    </row>
    <row r="18" spans="1:6" ht="13.5" thickBot="1">
      <c r="A18" s="113">
        <v>600</v>
      </c>
      <c r="B18" s="52"/>
      <c r="C18" s="196" t="s">
        <v>14</v>
      </c>
      <c r="D18" s="49">
        <f>SUM(D20)</f>
        <v>519200</v>
      </c>
      <c r="E18" s="49">
        <v>500190</v>
      </c>
      <c r="F18" s="163">
        <f t="shared" si="0"/>
        <v>0.9633859784283513</v>
      </c>
    </row>
    <row r="19" spans="1:6" ht="12.75">
      <c r="A19" s="117"/>
      <c r="B19" s="42"/>
      <c r="C19" s="198"/>
      <c r="D19" s="45"/>
      <c r="E19" s="99"/>
      <c r="F19" s="170"/>
    </row>
    <row r="20" spans="1:6" ht="12.75">
      <c r="A20" s="115"/>
      <c r="B20" s="12">
        <v>60016</v>
      </c>
      <c r="C20" s="194" t="s">
        <v>15</v>
      </c>
      <c r="D20" s="9">
        <f>SUM(D21)</f>
        <v>519200</v>
      </c>
      <c r="E20" s="97">
        <v>500190</v>
      </c>
      <c r="F20" s="165">
        <f t="shared" si="0"/>
        <v>0.9633859784283513</v>
      </c>
    </row>
    <row r="21" spans="1:6" ht="12.75">
      <c r="A21" s="115"/>
      <c r="B21" s="12"/>
      <c r="C21" s="194" t="s">
        <v>16</v>
      </c>
      <c r="D21" s="9">
        <v>519200</v>
      </c>
      <c r="E21" s="97">
        <v>500190</v>
      </c>
      <c r="F21" s="165">
        <f t="shared" si="0"/>
        <v>0.9633859784283513</v>
      </c>
    </row>
    <row r="22" spans="1:7" ht="12.75">
      <c r="A22" s="115"/>
      <c r="B22" s="12"/>
      <c r="C22" s="199" t="s">
        <v>17</v>
      </c>
      <c r="D22" s="11">
        <v>12900</v>
      </c>
      <c r="E22" s="100">
        <v>12832</v>
      </c>
      <c r="F22" s="165">
        <f t="shared" si="0"/>
        <v>0.9947286821705427</v>
      </c>
      <c r="G22" s="124"/>
    </row>
    <row r="23" spans="1:6" ht="12.75">
      <c r="A23" s="115"/>
      <c r="B23" s="12"/>
      <c r="C23" s="199" t="s">
        <v>18</v>
      </c>
      <c r="D23" s="11">
        <v>57000</v>
      </c>
      <c r="E23" s="100">
        <v>57000</v>
      </c>
      <c r="F23" s="165">
        <f t="shared" si="0"/>
        <v>1</v>
      </c>
    </row>
    <row r="24" spans="1:7" ht="12.75">
      <c r="A24" s="115"/>
      <c r="B24" s="12"/>
      <c r="C24" s="199" t="s">
        <v>19</v>
      </c>
      <c r="D24" s="11">
        <v>80000</v>
      </c>
      <c r="E24" s="100">
        <v>76669</v>
      </c>
      <c r="F24" s="165">
        <f t="shared" si="0"/>
        <v>0.9583625</v>
      </c>
      <c r="G24" s="124"/>
    </row>
    <row r="25" spans="1:6" ht="12.75">
      <c r="A25" s="115"/>
      <c r="B25" s="12"/>
      <c r="C25" s="199" t="s">
        <v>20</v>
      </c>
      <c r="D25" s="11">
        <v>90000</v>
      </c>
      <c r="E25" s="100">
        <v>85473</v>
      </c>
      <c r="F25" s="165">
        <f t="shared" si="0"/>
        <v>0.9497</v>
      </c>
    </row>
    <row r="26" spans="1:6" ht="12.75">
      <c r="A26" s="115"/>
      <c r="B26" s="12"/>
      <c r="C26" s="199" t="s">
        <v>21</v>
      </c>
      <c r="D26" s="11">
        <v>40000</v>
      </c>
      <c r="E26" s="100">
        <v>40000</v>
      </c>
      <c r="F26" s="165">
        <f t="shared" si="0"/>
        <v>1</v>
      </c>
    </row>
    <row r="27" spans="1:6" ht="12.75">
      <c r="A27" s="115"/>
      <c r="B27" s="12"/>
      <c r="C27" s="199" t="s">
        <v>22</v>
      </c>
      <c r="D27" s="11">
        <v>100000</v>
      </c>
      <c r="E27" s="100">
        <v>100000</v>
      </c>
      <c r="F27" s="165">
        <f t="shared" si="0"/>
        <v>1</v>
      </c>
    </row>
    <row r="28" spans="1:6" ht="12.75">
      <c r="A28" s="115"/>
      <c r="B28" s="12"/>
      <c r="C28" s="199" t="s">
        <v>23</v>
      </c>
      <c r="D28" s="11">
        <v>60000</v>
      </c>
      <c r="E28" s="100">
        <v>48816</v>
      </c>
      <c r="F28" s="165">
        <f t="shared" si="0"/>
        <v>0.8136</v>
      </c>
    </row>
    <row r="29" spans="1:6" ht="12.75">
      <c r="A29" s="115"/>
      <c r="B29" s="12"/>
      <c r="C29" s="199" t="s">
        <v>24</v>
      </c>
      <c r="D29" s="11">
        <v>39300</v>
      </c>
      <c r="E29" s="100">
        <v>39400</v>
      </c>
      <c r="F29" s="165">
        <f t="shared" si="0"/>
        <v>1.0025445292620865</v>
      </c>
    </row>
    <row r="30" spans="1:6" ht="12" customHeight="1">
      <c r="A30" s="115"/>
      <c r="B30" s="12"/>
      <c r="C30" s="199" t="s">
        <v>130</v>
      </c>
      <c r="D30" s="11">
        <v>40000</v>
      </c>
      <c r="E30" s="100">
        <v>40000</v>
      </c>
      <c r="F30" s="165">
        <f t="shared" si="0"/>
        <v>1</v>
      </c>
    </row>
    <row r="31" spans="1:6" ht="13.5" thickBot="1">
      <c r="A31" s="116"/>
      <c r="B31" s="38"/>
      <c r="C31" s="195"/>
      <c r="D31" s="40"/>
      <c r="E31" s="98"/>
      <c r="F31" s="166"/>
    </row>
    <row r="32" spans="1:6" ht="13.5" thickBot="1">
      <c r="A32" s="113">
        <v>700</v>
      </c>
      <c r="B32" s="52"/>
      <c r="C32" s="196" t="s">
        <v>26</v>
      </c>
      <c r="D32" s="49">
        <f>SUM(D35+D37)</f>
        <v>438652</v>
      </c>
      <c r="E32" s="49">
        <f>E34+E37</f>
        <v>437828</v>
      </c>
      <c r="F32" s="163">
        <f t="shared" si="0"/>
        <v>0.9981215177407148</v>
      </c>
    </row>
    <row r="33" spans="1:6" ht="12.75">
      <c r="A33" s="117"/>
      <c r="B33" s="42"/>
      <c r="C33" s="198"/>
      <c r="D33" s="45"/>
      <c r="E33" s="99"/>
      <c r="F33" s="171"/>
    </row>
    <row r="34" spans="1:6" ht="12.75">
      <c r="A34" s="117"/>
      <c r="B34" s="59">
        <v>70001</v>
      </c>
      <c r="C34" s="200" t="s">
        <v>27</v>
      </c>
      <c r="D34" s="61">
        <f>SUM(D35)</f>
        <v>227552</v>
      </c>
      <c r="E34" s="101">
        <f>E35</f>
        <v>226739</v>
      </c>
      <c r="F34" s="170">
        <f t="shared" si="0"/>
        <v>0.9964271902685979</v>
      </c>
    </row>
    <row r="35" spans="1:6" ht="25.5">
      <c r="A35" s="118"/>
      <c r="B35" s="26"/>
      <c r="C35" s="194" t="s">
        <v>108</v>
      </c>
      <c r="D35" s="9">
        <v>227552</v>
      </c>
      <c r="E35" s="97">
        <v>226739</v>
      </c>
      <c r="F35" s="165">
        <f t="shared" si="0"/>
        <v>0.9964271902685979</v>
      </c>
    </row>
    <row r="36" spans="1:6" ht="12.75">
      <c r="A36" s="118"/>
      <c r="B36" s="26"/>
      <c r="C36" s="194"/>
      <c r="D36" s="9"/>
      <c r="E36" s="97"/>
      <c r="F36" s="165"/>
    </row>
    <row r="37" spans="1:6" ht="12.75">
      <c r="A37" s="115"/>
      <c r="B37" s="12">
        <v>70005</v>
      </c>
      <c r="C37" s="194" t="s">
        <v>28</v>
      </c>
      <c r="D37" s="9">
        <f>SUM(D38:D39)</f>
        <v>211100</v>
      </c>
      <c r="E37" s="97">
        <f>E38</f>
        <v>211089</v>
      </c>
      <c r="F37" s="165">
        <f t="shared" si="0"/>
        <v>0.9999478919943154</v>
      </c>
    </row>
    <row r="38" spans="1:6" ht="12.75">
      <c r="A38" s="115"/>
      <c r="B38" s="12"/>
      <c r="C38" s="194" t="s">
        <v>29</v>
      </c>
      <c r="D38" s="9">
        <v>211100</v>
      </c>
      <c r="E38" s="97">
        <v>211089</v>
      </c>
      <c r="F38" s="165">
        <f t="shared" si="0"/>
        <v>0.9999478919943154</v>
      </c>
    </row>
    <row r="39" spans="1:6" ht="13.5" thickBot="1">
      <c r="A39" s="116"/>
      <c r="B39" s="38"/>
      <c r="C39" s="201"/>
      <c r="D39" s="41"/>
      <c r="E39" s="102"/>
      <c r="F39" s="166"/>
    </row>
    <row r="40" spans="1:6" ht="13.5" thickBot="1">
      <c r="A40" s="113">
        <v>710</v>
      </c>
      <c r="B40" s="52"/>
      <c r="C40" s="196" t="s">
        <v>30</v>
      </c>
      <c r="D40" s="49">
        <f>(D42+D45)</f>
        <v>129800</v>
      </c>
      <c r="E40" s="49">
        <f>E42+E45</f>
        <v>83147</v>
      </c>
      <c r="F40" s="163">
        <f t="shared" si="0"/>
        <v>0.64057781201849</v>
      </c>
    </row>
    <row r="41" spans="1:6" ht="12.75">
      <c r="A41" s="150"/>
      <c r="B41" s="151"/>
      <c r="C41" s="197"/>
      <c r="D41" s="167"/>
      <c r="E41" s="168"/>
      <c r="F41" s="172"/>
    </row>
    <row r="42" spans="1:6" ht="12.75">
      <c r="A42" s="115"/>
      <c r="B42" s="12">
        <v>71004</v>
      </c>
      <c r="C42" s="194" t="s">
        <v>31</v>
      </c>
      <c r="D42" s="9">
        <f>SUM(D43)</f>
        <v>44950</v>
      </c>
      <c r="E42" s="97">
        <f>E43</f>
        <v>22183</v>
      </c>
      <c r="F42" s="165">
        <f t="shared" si="0"/>
        <v>0.49350389321468296</v>
      </c>
    </row>
    <row r="43" spans="1:6" ht="12.75">
      <c r="A43" s="115"/>
      <c r="B43" s="12"/>
      <c r="C43" s="194" t="s">
        <v>32</v>
      </c>
      <c r="D43" s="9">
        <v>44950</v>
      </c>
      <c r="E43" s="97">
        <v>22183</v>
      </c>
      <c r="F43" s="165">
        <f t="shared" si="0"/>
        <v>0.49350389321468296</v>
      </c>
    </row>
    <row r="44" spans="1:6" ht="12.75">
      <c r="A44" s="115"/>
      <c r="B44" s="12"/>
      <c r="C44" s="194"/>
      <c r="D44" s="9"/>
      <c r="E44" s="97"/>
      <c r="F44" s="165"/>
    </row>
    <row r="45" spans="1:6" ht="12.75">
      <c r="A45" s="115"/>
      <c r="B45" s="12">
        <v>71014</v>
      </c>
      <c r="C45" s="194" t="s">
        <v>33</v>
      </c>
      <c r="D45" s="9">
        <f>SUM(D46:D47)</f>
        <v>84850</v>
      </c>
      <c r="E45" s="97">
        <f>SUM(E46:E47)</f>
        <v>60964</v>
      </c>
      <c r="F45" s="165">
        <f t="shared" si="0"/>
        <v>0.718491455509723</v>
      </c>
    </row>
    <row r="46" spans="1:6" ht="12.75">
      <c r="A46" s="115"/>
      <c r="B46" s="12"/>
      <c r="C46" s="194" t="s">
        <v>32</v>
      </c>
      <c r="D46" s="9">
        <v>45400</v>
      </c>
      <c r="E46" s="97">
        <v>36644</v>
      </c>
      <c r="F46" s="165">
        <f t="shared" si="0"/>
        <v>0.807136563876652</v>
      </c>
    </row>
    <row r="47" spans="1:6" ht="12.75">
      <c r="A47" s="116"/>
      <c r="B47" s="38"/>
      <c r="C47" s="195" t="s">
        <v>43</v>
      </c>
      <c r="D47" s="40">
        <v>39450</v>
      </c>
      <c r="E47" s="98">
        <v>24320</v>
      </c>
      <c r="F47" s="165">
        <f t="shared" si="0"/>
        <v>0.6164765525982256</v>
      </c>
    </row>
    <row r="48" spans="1:6" ht="12.75">
      <c r="A48" s="116"/>
      <c r="B48" s="38"/>
      <c r="C48" s="195"/>
      <c r="D48" s="40"/>
      <c r="E48" s="98"/>
      <c r="F48" s="166"/>
    </row>
    <row r="49" spans="1:6" ht="13.5" thickBot="1">
      <c r="A49" s="152"/>
      <c r="B49" s="153"/>
      <c r="C49" s="202"/>
      <c r="D49" s="173"/>
      <c r="E49" s="174"/>
      <c r="F49" s="175"/>
    </row>
    <row r="50" spans="1:6" ht="13.5" thickBot="1">
      <c r="A50" s="113">
        <v>750</v>
      </c>
      <c r="B50" s="52"/>
      <c r="C50" s="196" t="s">
        <v>34</v>
      </c>
      <c r="D50" s="49">
        <f>(D52+D56+D63+D68+D71)</f>
        <v>2563580</v>
      </c>
      <c r="E50" s="49">
        <f>E52+E56+E63+E68+E71</f>
        <v>2352766</v>
      </c>
      <c r="F50" s="163">
        <f t="shared" si="0"/>
        <v>0.9177657806660997</v>
      </c>
    </row>
    <row r="51" spans="1:6" ht="12.75">
      <c r="A51" s="117"/>
      <c r="B51" s="42"/>
      <c r="C51" s="198"/>
      <c r="D51" s="45"/>
      <c r="E51" s="99"/>
      <c r="F51" s="170"/>
    </row>
    <row r="52" spans="1:6" ht="12.75">
      <c r="A52" s="115"/>
      <c r="B52" s="12">
        <v>75011</v>
      </c>
      <c r="C52" s="194" t="s">
        <v>35</v>
      </c>
      <c r="D52" s="9">
        <f>SUM(D53)</f>
        <v>63310</v>
      </c>
      <c r="E52" s="97">
        <f>E53</f>
        <v>63310</v>
      </c>
      <c r="F52" s="165">
        <f t="shared" si="0"/>
        <v>1</v>
      </c>
    </row>
    <row r="53" spans="1:6" ht="12.75">
      <c r="A53" s="115"/>
      <c r="B53" s="12"/>
      <c r="C53" s="194" t="s">
        <v>36</v>
      </c>
      <c r="D53" s="9">
        <v>63310</v>
      </c>
      <c r="E53" s="97">
        <v>63310</v>
      </c>
      <c r="F53" s="165">
        <f t="shared" si="0"/>
        <v>1</v>
      </c>
    </row>
    <row r="54" spans="1:6" ht="12.75">
      <c r="A54" s="115"/>
      <c r="B54" s="12"/>
      <c r="C54" s="199" t="s">
        <v>37</v>
      </c>
      <c r="D54" s="11">
        <v>60576</v>
      </c>
      <c r="E54" s="100">
        <v>60576</v>
      </c>
      <c r="F54" s="165">
        <f t="shared" si="0"/>
        <v>1</v>
      </c>
    </row>
    <row r="55" spans="1:6" ht="12.75">
      <c r="A55" s="115"/>
      <c r="B55" s="12"/>
      <c r="C55" s="194"/>
      <c r="D55" s="9"/>
      <c r="E55" s="97"/>
      <c r="F55" s="165"/>
    </row>
    <row r="56" spans="1:6" ht="12.75">
      <c r="A56" s="115"/>
      <c r="B56" s="12">
        <v>75022</v>
      </c>
      <c r="C56" s="194" t="s">
        <v>38</v>
      </c>
      <c r="D56" s="9">
        <f>SUM(D57)</f>
        <v>160226</v>
      </c>
      <c r="E56" s="97">
        <v>141774</v>
      </c>
      <c r="F56" s="165">
        <f t="shared" si="0"/>
        <v>0.8848376667956511</v>
      </c>
    </row>
    <row r="57" spans="1:6" ht="12.75">
      <c r="A57" s="115"/>
      <c r="B57" s="12"/>
      <c r="C57" s="194" t="s">
        <v>39</v>
      </c>
      <c r="D57" s="9">
        <f>SUM(D58:D61)</f>
        <v>160226</v>
      </c>
      <c r="E57" s="97">
        <f>SUM(E58:E61)</f>
        <v>141774</v>
      </c>
      <c r="F57" s="165">
        <f t="shared" si="0"/>
        <v>0.8848376667956511</v>
      </c>
    </row>
    <row r="58" spans="1:6" ht="12.75">
      <c r="A58" s="115"/>
      <c r="B58" s="12"/>
      <c r="C58" s="199" t="s">
        <v>115</v>
      </c>
      <c r="D58" s="11">
        <v>82500</v>
      </c>
      <c r="E58" s="100">
        <v>77191</v>
      </c>
      <c r="F58" s="165">
        <f t="shared" si="0"/>
        <v>0.9356484848484848</v>
      </c>
    </row>
    <row r="59" spans="1:6" ht="12.75">
      <c r="A59" s="115"/>
      <c r="B59" s="12"/>
      <c r="C59" s="199" t="s">
        <v>40</v>
      </c>
      <c r="D59" s="11">
        <v>13100</v>
      </c>
      <c r="E59" s="100">
        <v>13092</v>
      </c>
      <c r="F59" s="165">
        <f t="shared" si="0"/>
        <v>0.9993893129770992</v>
      </c>
    </row>
    <row r="60" spans="1:6" ht="12.75">
      <c r="A60" s="115"/>
      <c r="B60" s="12"/>
      <c r="C60" s="199" t="s">
        <v>41</v>
      </c>
      <c r="D60" s="11">
        <v>16750</v>
      </c>
      <c r="E60" s="100">
        <v>10188</v>
      </c>
      <c r="F60" s="165">
        <f t="shared" si="0"/>
        <v>0.6082388059701492</v>
      </c>
    </row>
    <row r="61" spans="1:6" ht="12.75">
      <c r="A61" s="115"/>
      <c r="B61" s="12"/>
      <c r="C61" s="199" t="s">
        <v>116</v>
      </c>
      <c r="D61" s="11">
        <v>47876</v>
      </c>
      <c r="E61" s="100">
        <v>41303</v>
      </c>
      <c r="F61" s="165">
        <f t="shared" si="0"/>
        <v>0.8627078285571058</v>
      </c>
    </row>
    <row r="62" spans="1:6" ht="12.75">
      <c r="A62" s="115"/>
      <c r="B62" s="12"/>
      <c r="C62" s="194"/>
      <c r="D62" s="9"/>
      <c r="E62" s="97"/>
      <c r="F62" s="165"/>
    </row>
    <row r="63" spans="1:6" ht="12.75">
      <c r="A63" s="115"/>
      <c r="B63" s="12">
        <v>75023</v>
      </c>
      <c r="C63" s="194" t="s">
        <v>42</v>
      </c>
      <c r="D63" s="9">
        <f>SUM(D64+D66)</f>
        <v>2310244</v>
      </c>
      <c r="E63" s="97">
        <f>E64+E66</f>
        <v>2121682</v>
      </c>
      <c r="F63" s="165">
        <f t="shared" si="0"/>
        <v>0.9183800498994912</v>
      </c>
    </row>
    <row r="64" spans="1:6" ht="12.75">
      <c r="A64" s="115"/>
      <c r="B64" s="12"/>
      <c r="C64" s="194" t="s">
        <v>36</v>
      </c>
      <c r="D64" s="9">
        <v>2281664</v>
      </c>
      <c r="E64" s="97">
        <v>2105405</v>
      </c>
      <c r="F64" s="165">
        <f t="shared" si="0"/>
        <v>0.9227498001458585</v>
      </c>
    </row>
    <row r="65" spans="1:6" ht="12.75">
      <c r="A65" s="115"/>
      <c r="B65" s="12"/>
      <c r="C65" s="199" t="s">
        <v>37</v>
      </c>
      <c r="D65" s="11">
        <v>1933238</v>
      </c>
      <c r="E65" s="100">
        <v>1796075</v>
      </c>
      <c r="F65" s="214">
        <f t="shared" si="0"/>
        <v>0.9290501221267118</v>
      </c>
    </row>
    <row r="66" spans="1:6" ht="12.75">
      <c r="A66" s="115"/>
      <c r="B66" s="12"/>
      <c r="C66" s="194" t="s">
        <v>43</v>
      </c>
      <c r="D66" s="9">
        <v>28580</v>
      </c>
      <c r="E66" s="97">
        <v>16277</v>
      </c>
      <c r="F66" s="165">
        <f t="shared" si="0"/>
        <v>0.5695241427571729</v>
      </c>
    </row>
    <row r="67" spans="1:6" ht="12.75">
      <c r="A67" s="115"/>
      <c r="B67" s="12"/>
      <c r="C67" s="194"/>
      <c r="D67" s="9"/>
      <c r="E67" s="97"/>
      <c r="F67" s="165"/>
    </row>
    <row r="68" spans="1:6" ht="25.5">
      <c r="A68" s="115"/>
      <c r="B68" s="12">
        <v>75047</v>
      </c>
      <c r="C68" s="194" t="s">
        <v>44</v>
      </c>
      <c r="D68" s="9">
        <v>12000</v>
      </c>
      <c r="E68" s="97">
        <f>SUM(E69)</f>
        <v>8224</v>
      </c>
      <c r="F68" s="165">
        <f t="shared" si="0"/>
        <v>0.6853333333333333</v>
      </c>
    </row>
    <row r="69" spans="1:6" ht="12.75">
      <c r="A69" s="115"/>
      <c r="B69" s="12"/>
      <c r="C69" s="194" t="s">
        <v>32</v>
      </c>
      <c r="D69" s="9">
        <v>12000</v>
      </c>
      <c r="E69" s="97">
        <v>8224</v>
      </c>
      <c r="F69" s="165">
        <f t="shared" si="0"/>
        <v>0.6853333333333333</v>
      </c>
    </row>
    <row r="70" spans="1:6" ht="12.75">
      <c r="A70" s="115"/>
      <c r="B70" s="12"/>
      <c r="C70" s="194"/>
      <c r="D70" s="9"/>
      <c r="E70" s="97"/>
      <c r="F70" s="165"/>
    </row>
    <row r="71" spans="1:6" ht="12.75">
      <c r="A71" s="115"/>
      <c r="B71" s="12">
        <v>75056</v>
      </c>
      <c r="C71" s="194" t="s">
        <v>45</v>
      </c>
      <c r="D71" s="9">
        <f>SUM(D72)</f>
        <v>17800</v>
      </c>
      <c r="E71" s="97">
        <f>SUM(E72)</f>
        <v>17776</v>
      </c>
      <c r="F71" s="165">
        <f t="shared" si="0"/>
        <v>0.9986516853932584</v>
      </c>
    </row>
    <row r="72" spans="1:6" ht="12.75">
      <c r="A72" s="115"/>
      <c r="B72" s="12"/>
      <c r="C72" s="194" t="s">
        <v>32</v>
      </c>
      <c r="D72" s="9">
        <v>17800</v>
      </c>
      <c r="E72" s="97">
        <v>17776</v>
      </c>
      <c r="F72" s="165">
        <f t="shared" si="0"/>
        <v>0.9986516853932584</v>
      </c>
    </row>
    <row r="73" spans="1:6" ht="13.5" thickBot="1">
      <c r="A73" s="116"/>
      <c r="B73" s="38"/>
      <c r="C73" s="195"/>
      <c r="D73" s="40"/>
      <c r="E73" s="98"/>
      <c r="F73" s="166"/>
    </row>
    <row r="74" spans="1:6" ht="39" thickBot="1">
      <c r="A74" s="119">
        <v>751</v>
      </c>
      <c r="B74" s="57"/>
      <c r="C74" s="203" t="s">
        <v>131</v>
      </c>
      <c r="D74" s="49">
        <f>D76+D80</f>
        <v>21764</v>
      </c>
      <c r="E74" s="49">
        <f>E76+E80</f>
        <v>19994</v>
      </c>
      <c r="F74" s="163">
        <f t="shared" si="0"/>
        <v>0.9186730380444771</v>
      </c>
    </row>
    <row r="75" spans="1:6" ht="12.75">
      <c r="A75" s="120"/>
      <c r="B75" s="54"/>
      <c r="C75" s="204"/>
      <c r="D75" s="45"/>
      <c r="E75" s="99"/>
      <c r="F75" s="170"/>
    </row>
    <row r="76" spans="1:6" ht="25.5">
      <c r="A76" s="121"/>
      <c r="B76" s="15">
        <v>75101</v>
      </c>
      <c r="C76" s="205" t="s">
        <v>47</v>
      </c>
      <c r="D76" s="176">
        <v>1029</v>
      </c>
      <c r="E76" s="97">
        <f>E77</f>
        <v>1029</v>
      </c>
      <c r="F76" s="165">
        <f aca="true" t="shared" si="1" ref="F76:F138">E76/D76</f>
        <v>1</v>
      </c>
    </row>
    <row r="77" spans="1:6" ht="12.75">
      <c r="A77" s="121"/>
      <c r="B77" s="27"/>
      <c r="C77" s="194" t="s">
        <v>36</v>
      </c>
      <c r="D77" s="176">
        <v>1029</v>
      </c>
      <c r="E77" s="97">
        <v>1029</v>
      </c>
      <c r="F77" s="165">
        <f t="shared" si="1"/>
        <v>1</v>
      </c>
    </row>
    <row r="78" spans="1:6" ht="12.75">
      <c r="A78" s="121"/>
      <c r="B78" s="215"/>
      <c r="C78" s="199" t="s">
        <v>37</v>
      </c>
      <c r="D78" s="216">
        <v>1029</v>
      </c>
      <c r="E78" s="100">
        <v>1029</v>
      </c>
      <c r="F78" s="214">
        <f t="shared" si="1"/>
        <v>1</v>
      </c>
    </row>
    <row r="79" spans="1:6" ht="14.25" customHeight="1">
      <c r="A79" s="121"/>
      <c r="B79" s="27"/>
      <c r="C79" s="206"/>
      <c r="D79" s="177"/>
      <c r="E79" s="178"/>
      <c r="F79" s="165"/>
    </row>
    <row r="80" spans="1:6" ht="25.5">
      <c r="A80" s="122"/>
      <c r="B80" s="53">
        <v>75109</v>
      </c>
      <c r="C80" s="195" t="s">
        <v>122</v>
      </c>
      <c r="D80" s="179">
        <v>20735</v>
      </c>
      <c r="E80" s="98">
        <v>18965</v>
      </c>
      <c r="F80" s="165">
        <f t="shared" si="1"/>
        <v>0.9146370870508802</v>
      </c>
    </row>
    <row r="81" spans="1:6" ht="13.5" customHeight="1">
      <c r="A81" s="122"/>
      <c r="B81" s="53"/>
      <c r="C81" s="195" t="s">
        <v>36</v>
      </c>
      <c r="D81" s="179">
        <v>20735</v>
      </c>
      <c r="E81" s="98">
        <v>18965</v>
      </c>
      <c r="F81" s="165">
        <f t="shared" si="1"/>
        <v>0.9146370870508802</v>
      </c>
    </row>
    <row r="82" spans="1:6" ht="13.5" customHeight="1">
      <c r="A82" s="122"/>
      <c r="B82" s="53"/>
      <c r="C82" s="211" t="s">
        <v>37</v>
      </c>
      <c r="D82" s="217">
        <v>2907</v>
      </c>
      <c r="E82" s="181">
        <v>2284</v>
      </c>
      <c r="F82" s="214">
        <f t="shared" si="1"/>
        <v>0.7856897144822842</v>
      </c>
    </row>
    <row r="83" spans="1:6" ht="12.75">
      <c r="A83" s="122"/>
      <c r="B83" s="53"/>
      <c r="C83" s="211" t="s">
        <v>124</v>
      </c>
      <c r="D83" s="217">
        <v>13480</v>
      </c>
      <c r="E83" s="181">
        <v>12389</v>
      </c>
      <c r="F83" s="214">
        <f t="shared" si="1"/>
        <v>0.9190652818991097</v>
      </c>
    </row>
    <row r="84" spans="1:6" ht="12.75">
      <c r="A84" s="122"/>
      <c r="B84" s="53"/>
      <c r="C84" s="199" t="s">
        <v>125</v>
      </c>
      <c r="D84" s="217">
        <f>D81-D82-D83</f>
        <v>4348</v>
      </c>
      <c r="E84" s="181">
        <f>E81-E82-E83</f>
        <v>4292</v>
      </c>
      <c r="F84" s="214">
        <f t="shared" si="1"/>
        <v>0.9871205151793928</v>
      </c>
    </row>
    <row r="85" spans="1:6" ht="13.5" thickBot="1">
      <c r="A85" s="122"/>
      <c r="B85" s="53"/>
      <c r="C85" s="195"/>
      <c r="D85" s="40"/>
      <c r="E85" s="98"/>
      <c r="F85" s="166"/>
    </row>
    <row r="86" spans="1:6" ht="12.75" customHeight="1" thickBot="1">
      <c r="A86" s="113">
        <v>754</v>
      </c>
      <c r="B86" s="52"/>
      <c r="C86" s="196" t="s">
        <v>48</v>
      </c>
      <c r="D86" s="49">
        <f>(D88+D92+D95)</f>
        <v>377128</v>
      </c>
      <c r="E86" s="49">
        <f>E88+E92+E95</f>
        <v>360114</v>
      </c>
      <c r="F86" s="163">
        <f t="shared" si="1"/>
        <v>0.9548853439680958</v>
      </c>
    </row>
    <row r="87" spans="1:6" ht="12.75">
      <c r="A87" s="117"/>
      <c r="B87" s="42"/>
      <c r="C87" s="198"/>
      <c r="D87" s="45"/>
      <c r="E87" s="99"/>
      <c r="F87" s="170"/>
    </row>
    <row r="88" spans="1:6" ht="12.75">
      <c r="A88" s="115"/>
      <c r="B88" s="12">
        <v>75412</v>
      </c>
      <c r="C88" s="194" t="s">
        <v>49</v>
      </c>
      <c r="D88" s="9">
        <f>SUM(D89)</f>
        <v>135322</v>
      </c>
      <c r="E88" s="97">
        <v>129617</v>
      </c>
      <c r="F88" s="165">
        <f t="shared" si="1"/>
        <v>0.9578412970544331</v>
      </c>
    </row>
    <row r="89" spans="1:6" ht="12.75">
      <c r="A89" s="115"/>
      <c r="B89" s="12"/>
      <c r="C89" s="194" t="s">
        <v>39</v>
      </c>
      <c r="D89" s="9">
        <v>135322</v>
      </c>
      <c r="E89" s="97">
        <v>129617</v>
      </c>
      <c r="F89" s="165">
        <f t="shared" si="1"/>
        <v>0.9578412970544331</v>
      </c>
    </row>
    <row r="90" spans="1:6" s="220" customFormat="1" ht="12.75">
      <c r="A90" s="218"/>
      <c r="B90" s="219"/>
      <c r="C90" s="199" t="s">
        <v>51</v>
      </c>
      <c r="D90" s="11">
        <v>24621</v>
      </c>
      <c r="E90" s="100">
        <v>24132</v>
      </c>
      <c r="F90" s="214">
        <f t="shared" si="1"/>
        <v>0.9801389058121116</v>
      </c>
    </row>
    <row r="91" spans="1:6" ht="12.75">
      <c r="A91" s="115"/>
      <c r="B91" s="12"/>
      <c r="C91" s="194"/>
      <c r="D91" s="9"/>
      <c r="E91" s="97"/>
      <c r="F91" s="165"/>
    </row>
    <row r="92" spans="1:6" ht="12.75">
      <c r="A92" s="115"/>
      <c r="B92" s="12">
        <v>75414</v>
      </c>
      <c r="C92" s="194" t="s">
        <v>52</v>
      </c>
      <c r="D92" s="9">
        <f>SUM(D93:D93)</f>
        <v>4000</v>
      </c>
      <c r="E92" s="97">
        <f>E93</f>
        <v>3930</v>
      </c>
      <c r="F92" s="165">
        <f t="shared" si="1"/>
        <v>0.9825</v>
      </c>
    </row>
    <row r="93" spans="1:6" ht="12.75">
      <c r="A93" s="115"/>
      <c r="B93" s="12"/>
      <c r="C93" s="194" t="s">
        <v>32</v>
      </c>
      <c r="D93" s="9">
        <v>4000</v>
      </c>
      <c r="E93" s="97">
        <v>3930</v>
      </c>
      <c r="F93" s="165">
        <f t="shared" si="1"/>
        <v>0.9825</v>
      </c>
    </row>
    <row r="94" spans="1:6" ht="12.75">
      <c r="A94" s="115"/>
      <c r="B94" s="12"/>
      <c r="C94" s="194"/>
      <c r="D94" s="9"/>
      <c r="E94" s="97"/>
      <c r="F94" s="165"/>
    </row>
    <row r="95" spans="1:6" ht="12.75">
      <c r="A95" s="115"/>
      <c r="B95" s="12">
        <v>75416</v>
      </c>
      <c r="C95" s="194" t="s">
        <v>53</v>
      </c>
      <c r="D95" s="9">
        <f>SUM(D96)</f>
        <v>237806</v>
      </c>
      <c r="E95" s="97">
        <f>E96</f>
        <v>226567</v>
      </c>
      <c r="F95" s="165">
        <f t="shared" si="1"/>
        <v>0.952738787078543</v>
      </c>
    </row>
    <row r="96" spans="1:6" ht="12.75">
      <c r="A96" s="115"/>
      <c r="B96" s="12"/>
      <c r="C96" s="194" t="s">
        <v>36</v>
      </c>
      <c r="D96" s="9">
        <v>237806</v>
      </c>
      <c r="E96" s="97">
        <v>226567</v>
      </c>
      <c r="F96" s="165">
        <f t="shared" si="1"/>
        <v>0.952738787078543</v>
      </c>
    </row>
    <row r="97" spans="1:6" s="220" customFormat="1" ht="12.75">
      <c r="A97" s="218"/>
      <c r="B97" s="219"/>
      <c r="C97" s="199" t="s">
        <v>37</v>
      </c>
      <c r="D97" s="11">
        <v>201271</v>
      </c>
      <c r="E97" s="100">
        <v>167304</v>
      </c>
      <c r="F97" s="214">
        <f t="shared" si="1"/>
        <v>0.8312374857778816</v>
      </c>
    </row>
    <row r="98" spans="1:6" ht="13.5" thickBot="1">
      <c r="A98" s="116"/>
      <c r="B98" s="38"/>
      <c r="C98" s="195"/>
      <c r="D98" s="40"/>
      <c r="E98" s="98"/>
      <c r="F98" s="166"/>
    </row>
    <row r="99" spans="1:6" ht="13.5" thickBot="1">
      <c r="A99" s="113">
        <v>758</v>
      </c>
      <c r="B99" s="52"/>
      <c r="C99" s="196" t="s">
        <v>54</v>
      </c>
      <c r="D99" s="49">
        <f>(D101+D104)</f>
        <v>836463</v>
      </c>
      <c r="E99" s="49">
        <f>E101+E104</f>
        <v>836463</v>
      </c>
      <c r="F99" s="163">
        <f t="shared" si="1"/>
        <v>1</v>
      </c>
    </row>
    <row r="100" spans="1:6" ht="12.75">
      <c r="A100" s="117"/>
      <c r="B100" s="42"/>
      <c r="C100" s="198"/>
      <c r="D100" s="45"/>
      <c r="E100" s="99"/>
      <c r="F100" s="170"/>
    </row>
    <row r="101" spans="1:6" ht="12.75">
      <c r="A101" s="115"/>
      <c r="B101" s="12">
        <v>75802</v>
      </c>
      <c r="C101" s="194" t="s">
        <v>55</v>
      </c>
      <c r="D101" s="9">
        <f>SUM(D102)</f>
        <v>836463</v>
      </c>
      <c r="E101" s="97">
        <v>836463</v>
      </c>
      <c r="F101" s="165">
        <f t="shared" si="1"/>
        <v>1</v>
      </c>
    </row>
    <row r="102" spans="1:6" ht="13.5" thickBot="1">
      <c r="A102" s="152"/>
      <c r="B102" s="227"/>
      <c r="C102" s="202" t="s">
        <v>32</v>
      </c>
      <c r="D102" s="173">
        <v>836463</v>
      </c>
      <c r="E102" s="174">
        <f>SUM(E101)</f>
        <v>836463</v>
      </c>
      <c r="F102" s="175">
        <f t="shared" si="1"/>
        <v>1</v>
      </c>
    </row>
    <row r="103" spans="1:6" ht="12.75">
      <c r="A103" s="228"/>
      <c r="B103" s="151"/>
      <c r="C103" s="229"/>
      <c r="D103" s="230"/>
      <c r="E103" s="231"/>
      <c r="F103" s="232"/>
    </row>
    <row r="104" spans="1:6" ht="12.75">
      <c r="A104" s="115"/>
      <c r="B104" s="12">
        <v>75818</v>
      </c>
      <c r="C104" s="194" t="s">
        <v>56</v>
      </c>
      <c r="D104" s="9">
        <v>0</v>
      </c>
      <c r="E104" s="97">
        <v>0</v>
      </c>
      <c r="F104" s="165"/>
    </row>
    <row r="105" spans="1:6" ht="12.75">
      <c r="A105" s="115"/>
      <c r="B105" s="12"/>
      <c r="C105" s="194" t="s">
        <v>32</v>
      </c>
      <c r="D105" s="9">
        <v>0</v>
      </c>
      <c r="E105" s="97">
        <v>0</v>
      </c>
      <c r="F105" s="165"/>
    </row>
    <row r="106" spans="1:6" ht="13.5" thickBot="1">
      <c r="A106" s="116"/>
      <c r="B106" s="38"/>
      <c r="C106" s="195"/>
      <c r="D106" s="40"/>
      <c r="E106" s="98"/>
      <c r="F106" s="166"/>
    </row>
    <row r="107" spans="1:6" ht="13.5" thickBot="1">
      <c r="A107" s="113">
        <v>801</v>
      </c>
      <c r="B107" s="52"/>
      <c r="C107" s="196" t="s">
        <v>57</v>
      </c>
      <c r="D107" s="49">
        <f>SUM(D109+D113+D117+D121+D125+D129)</f>
        <v>3457794</v>
      </c>
      <c r="E107" s="49">
        <f>E109+E113+E117+E121+E125+E129</f>
        <v>3159497</v>
      </c>
      <c r="F107" s="163">
        <f t="shared" si="1"/>
        <v>0.9137319921313993</v>
      </c>
    </row>
    <row r="108" spans="1:6" ht="12.75">
      <c r="A108" s="150"/>
      <c r="B108" s="151"/>
      <c r="C108" s="197"/>
      <c r="D108" s="167"/>
      <c r="E108" s="168"/>
      <c r="F108" s="172"/>
    </row>
    <row r="109" spans="1:6" ht="12.75">
      <c r="A109" s="115"/>
      <c r="B109" s="12">
        <v>80101</v>
      </c>
      <c r="C109" s="194" t="s">
        <v>58</v>
      </c>
      <c r="D109" s="9">
        <f>SUM(D110)</f>
        <v>1425890</v>
      </c>
      <c r="E109" s="97">
        <v>1297660</v>
      </c>
      <c r="F109" s="165">
        <f t="shared" si="1"/>
        <v>0.9100702017687199</v>
      </c>
    </row>
    <row r="110" spans="1:6" ht="12.75">
      <c r="A110" s="115"/>
      <c r="B110" s="12"/>
      <c r="C110" s="194" t="s">
        <v>36</v>
      </c>
      <c r="D110" s="9">
        <v>1425890</v>
      </c>
      <c r="E110" s="97">
        <v>1297660</v>
      </c>
      <c r="F110" s="165">
        <f t="shared" si="1"/>
        <v>0.9100702017687199</v>
      </c>
    </row>
    <row r="111" spans="1:6" s="220" customFormat="1" ht="12.75">
      <c r="A111" s="218"/>
      <c r="B111" s="219"/>
      <c r="C111" s="199" t="s">
        <v>37</v>
      </c>
      <c r="D111" s="11">
        <v>1135217</v>
      </c>
      <c r="E111" s="100">
        <v>1065343</v>
      </c>
      <c r="F111" s="214">
        <f t="shared" si="1"/>
        <v>0.9384487723492513</v>
      </c>
    </row>
    <row r="112" spans="1:6" ht="12.75">
      <c r="A112" s="115"/>
      <c r="B112" s="12"/>
      <c r="C112" s="194"/>
      <c r="D112" s="9"/>
      <c r="E112" s="97"/>
      <c r="F112" s="165"/>
    </row>
    <row r="113" spans="1:6" ht="12.75">
      <c r="A113" s="115"/>
      <c r="B113" s="12">
        <v>80110</v>
      </c>
      <c r="C113" s="194" t="s">
        <v>59</v>
      </c>
      <c r="D113" s="9">
        <f>SUM(D114)</f>
        <v>550431</v>
      </c>
      <c r="E113" s="97">
        <v>508686</v>
      </c>
      <c r="F113" s="165">
        <f t="shared" si="1"/>
        <v>0.9241594314273723</v>
      </c>
    </row>
    <row r="114" spans="1:6" ht="12.75">
      <c r="A114" s="115"/>
      <c r="B114" s="12"/>
      <c r="C114" s="194" t="s">
        <v>36</v>
      </c>
      <c r="D114" s="9">
        <v>550431</v>
      </c>
      <c r="E114" s="97">
        <v>508686</v>
      </c>
      <c r="F114" s="165">
        <f t="shared" si="1"/>
        <v>0.9241594314273723</v>
      </c>
    </row>
    <row r="115" spans="1:6" s="220" customFormat="1" ht="12.75">
      <c r="A115" s="218"/>
      <c r="B115" s="219"/>
      <c r="C115" s="199" t="s">
        <v>37</v>
      </c>
      <c r="D115" s="11">
        <v>497797</v>
      </c>
      <c r="E115" s="100">
        <v>464863</v>
      </c>
      <c r="F115" s="214">
        <f t="shared" si="1"/>
        <v>0.9338405012485009</v>
      </c>
    </row>
    <row r="116" spans="1:6" ht="12.75">
      <c r="A116" s="115"/>
      <c r="B116" s="12"/>
      <c r="C116" s="194"/>
      <c r="D116" s="9"/>
      <c r="E116" s="97"/>
      <c r="F116" s="165"/>
    </row>
    <row r="117" spans="1:6" ht="12.75">
      <c r="A117" s="115"/>
      <c r="B117" s="12">
        <v>80113</v>
      </c>
      <c r="C117" s="194" t="s">
        <v>60</v>
      </c>
      <c r="D117" s="9">
        <v>61726</v>
      </c>
      <c r="E117" s="97">
        <v>53943</v>
      </c>
      <c r="F117" s="165">
        <f t="shared" si="1"/>
        <v>0.8739105077276998</v>
      </c>
    </row>
    <row r="118" spans="1:6" ht="12.75">
      <c r="A118" s="115"/>
      <c r="B118" s="12"/>
      <c r="C118" s="194" t="s">
        <v>36</v>
      </c>
      <c r="D118" s="9">
        <v>61726</v>
      </c>
      <c r="E118" s="97">
        <v>53943</v>
      </c>
      <c r="F118" s="165">
        <f t="shared" si="1"/>
        <v>0.8739105077276998</v>
      </c>
    </row>
    <row r="119" spans="1:6" ht="12.75">
      <c r="A119" s="77"/>
      <c r="B119" s="12"/>
      <c r="C119" s="207"/>
      <c r="D119" s="9"/>
      <c r="E119" s="9"/>
      <c r="F119" s="165"/>
    </row>
    <row r="120" spans="1:6" ht="12.75" hidden="1">
      <c r="A120" s="115"/>
      <c r="B120" s="12"/>
      <c r="C120" s="194"/>
      <c r="D120" s="9"/>
      <c r="E120" s="97"/>
      <c r="F120" s="165" t="e">
        <f t="shared" si="1"/>
        <v>#DIV/0!</v>
      </c>
    </row>
    <row r="121" spans="1:6" ht="12.75">
      <c r="A121" s="115"/>
      <c r="B121" s="12">
        <v>80114</v>
      </c>
      <c r="C121" s="194" t="s">
        <v>61</v>
      </c>
      <c r="D121" s="9">
        <f>SUM(D122)</f>
        <v>172500</v>
      </c>
      <c r="E121" s="97">
        <v>163849</v>
      </c>
      <c r="F121" s="165">
        <f t="shared" si="1"/>
        <v>0.9498492753623189</v>
      </c>
    </row>
    <row r="122" spans="1:6" ht="12.75">
      <c r="A122" s="115"/>
      <c r="B122" s="12"/>
      <c r="C122" s="194" t="s">
        <v>36</v>
      </c>
      <c r="D122" s="9">
        <v>172500</v>
      </c>
      <c r="E122" s="97">
        <v>163849</v>
      </c>
      <c r="F122" s="165">
        <f t="shared" si="1"/>
        <v>0.9498492753623189</v>
      </c>
    </row>
    <row r="123" spans="1:6" s="220" customFormat="1" ht="12.75">
      <c r="A123" s="218"/>
      <c r="B123" s="219"/>
      <c r="C123" s="199" t="s">
        <v>37</v>
      </c>
      <c r="D123" s="11">
        <v>150100</v>
      </c>
      <c r="E123" s="100">
        <v>142932</v>
      </c>
      <c r="F123" s="214">
        <f t="shared" si="1"/>
        <v>0.9522451698867421</v>
      </c>
    </row>
    <row r="124" spans="1:6" ht="12.75">
      <c r="A124" s="115"/>
      <c r="B124" s="12"/>
      <c r="C124" s="194"/>
      <c r="D124" s="9"/>
      <c r="E124" s="97"/>
      <c r="F124" s="165"/>
    </row>
    <row r="125" spans="1:6" ht="12.75">
      <c r="A125" s="115"/>
      <c r="B125" s="12">
        <v>80120</v>
      </c>
      <c r="C125" s="194" t="s">
        <v>62</v>
      </c>
      <c r="D125" s="9">
        <f>SUM(D126)</f>
        <v>877653</v>
      </c>
      <c r="E125" s="97">
        <v>768426</v>
      </c>
      <c r="F125" s="165">
        <f t="shared" si="1"/>
        <v>0.8755464859118581</v>
      </c>
    </row>
    <row r="126" spans="1:6" ht="12.75">
      <c r="A126" s="115"/>
      <c r="B126" s="12"/>
      <c r="C126" s="194" t="s">
        <v>36</v>
      </c>
      <c r="D126" s="9">
        <v>877653</v>
      </c>
      <c r="E126" s="97">
        <v>768426</v>
      </c>
      <c r="F126" s="165">
        <f t="shared" si="1"/>
        <v>0.8755464859118581</v>
      </c>
    </row>
    <row r="127" spans="1:6" s="220" customFormat="1" ht="12.75">
      <c r="A127" s="218"/>
      <c r="B127" s="219"/>
      <c r="C127" s="199" t="s">
        <v>37</v>
      </c>
      <c r="D127" s="11">
        <v>627820</v>
      </c>
      <c r="E127" s="100">
        <v>591813</v>
      </c>
      <c r="F127" s="214">
        <f t="shared" si="1"/>
        <v>0.9426475741454557</v>
      </c>
    </row>
    <row r="128" spans="1:6" ht="12.75">
      <c r="A128" s="115"/>
      <c r="B128" s="12"/>
      <c r="C128" s="194"/>
      <c r="D128" s="9"/>
      <c r="E128" s="97"/>
      <c r="F128" s="165"/>
    </row>
    <row r="129" spans="1:6" ht="12.75">
      <c r="A129" s="115"/>
      <c r="B129" s="12">
        <v>80195</v>
      </c>
      <c r="C129" s="194" t="s">
        <v>11</v>
      </c>
      <c r="D129" s="9">
        <f>SUM(D130+D131)</f>
        <v>369594</v>
      </c>
      <c r="E129" s="97">
        <v>366933</v>
      </c>
      <c r="F129" s="165">
        <f t="shared" si="1"/>
        <v>0.9928002077955811</v>
      </c>
    </row>
    <row r="130" spans="1:6" ht="12.75">
      <c r="A130" s="115"/>
      <c r="B130" s="12"/>
      <c r="C130" s="194" t="s">
        <v>43</v>
      </c>
      <c r="D130" s="9">
        <v>351093</v>
      </c>
      <c r="E130" s="97">
        <v>348432</v>
      </c>
      <c r="F130" s="165">
        <f t="shared" si="1"/>
        <v>0.9924208115798379</v>
      </c>
    </row>
    <row r="131" spans="1:6" ht="12.75">
      <c r="A131" s="116"/>
      <c r="B131" s="38"/>
      <c r="C131" s="195" t="s">
        <v>32</v>
      </c>
      <c r="D131" s="40">
        <v>18501</v>
      </c>
      <c r="E131" s="98">
        <v>18501</v>
      </c>
      <c r="F131" s="165">
        <f t="shared" si="1"/>
        <v>1</v>
      </c>
    </row>
    <row r="132" spans="1:6" ht="13.5" thickBot="1">
      <c r="A132" s="152"/>
      <c r="B132" s="153"/>
      <c r="C132" s="202"/>
      <c r="D132" s="173"/>
      <c r="E132" s="174"/>
      <c r="F132" s="175"/>
    </row>
    <row r="133" spans="1:6" ht="13.5" thickBot="1">
      <c r="A133" s="113">
        <v>851</v>
      </c>
      <c r="B133" s="52"/>
      <c r="C133" s="196" t="s">
        <v>63</v>
      </c>
      <c r="D133" s="49">
        <f>(D135+D138)</f>
        <v>128000</v>
      </c>
      <c r="E133" s="49">
        <f>E135+E138</f>
        <v>90198</v>
      </c>
      <c r="F133" s="163">
        <f t="shared" si="1"/>
        <v>0.704671875</v>
      </c>
    </row>
    <row r="134" spans="1:6" ht="12.75">
      <c r="A134" s="117"/>
      <c r="B134" s="42"/>
      <c r="C134" s="198"/>
      <c r="D134" s="45"/>
      <c r="E134" s="99"/>
      <c r="F134" s="170"/>
    </row>
    <row r="135" spans="1:6" ht="12.75">
      <c r="A135" s="115"/>
      <c r="B135" s="12">
        <v>85121</v>
      </c>
      <c r="C135" s="194" t="s">
        <v>64</v>
      </c>
      <c r="D135" s="9">
        <f>SUM(D136)</f>
        <v>43000</v>
      </c>
      <c r="E135" s="97">
        <v>27005</v>
      </c>
      <c r="F135" s="165">
        <f t="shared" si="1"/>
        <v>0.6280232558139535</v>
      </c>
    </row>
    <row r="136" spans="1:6" ht="12.75">
      <c r="A136" s="115"/>
      <c r="B136" s="12"/>
      <c r="C136" s="194" t="s">
        <v>32</v>
      </c>
      <c r="D136" s="9">
        <v>43000</v>
      </c>
      <c r="E136" s="97">
        <v>27005</v>
      </c>
      <c r="F136" s="165">
        <f t="shared" si="1"/>
        <v>0.6280232558139535</v>
      </c>
    </row>
    <row r="137" spans="1:6" ht="12.75">
      <c r="A137" s="115"/>
      <c r="B137" s="12"/>
      <c r="C137" s="194"/>
      <c r="D137" s="9"/>
      <c r="E137" s="97"/>
      <c r="F137" s="165"/>
    </row>
    <row r="138" spans="1:6" ht="12.75">
      <c r="A138" s="115"/>
      <c r="B138" s="12">
        <v>85154</v>
      </c>
      <c r="C138" s="194" t="s">
        <v>65</v>
      </c>
      <c r="D138" s="9">
        <v>85000</v>
      </c>
      <c r="E138" s="97">
        <v>63193</v>
      </c>
      <c r="F138" s="165">
        <f t="shared" si="1"/>
        <v>0.7434470588235295</v>
      </c>
    </row>
    <row r="139" spans="1:6" ht="12.75">
      <c r="A139" s="115"/>
      <c r="B139" s="12"/>
      <c r="C139" s="194" t="s">
        <v>32</v>
      </c>
      <c r="D139" s="9">
        <v>85000</v>
      </c>
      <c r="E139" s="97">
        <v>63193</v>
      </c>
      <c r="F139" s="165">
        <f aca="true" t="shared" si="2" ref="F139:F201">E139/D139</f>
        <v>0.7434470588235295</v>
      </c>
    </row>
    <row r="140" spans="1:6" s="220" customFormat="1" ht="12.75">
      <c r="A140" s="218"/>
      <c r="B140" s="219"/>
      <c r="C140" s="199" t="s">
        <v>37</v>
      </c>
      <c r="D140" s="11">
        <v>29462</v>
      </c>
      <c r="E140" s="100">
        <v>29149</v>
      </c>
      <c r="F140" s="214">
        <f t="shared" si="2"/>
        <v>0.9893761455434118</v>
      </c>
    </row>
    <row r="141" spans="1:6" ht="13.5" thickBot="1">
      <c r="A141" s="116"/>
      <c r="B141" s="38"/>
      <c r="C141" s="195"/>
      <c r="D141" s="40"/>
      <c r="E141" s="98"/>
      <c r="F141" s="166"/>
    </row>
    <row r="142" spans="1:6" ht="13.5" thickBot="1">
      <c r="A142" s="113">
        <v>853</v>
      </c>
      <c r="B142" s="52"/>
      <c r="C142" s="196" t="s">
        <v>66</v>
      </c>
      <c r="D142" s="49">
        <f>SUM(D144+D147+D152+D155+D158+D162)</f>
        <v>1433450</v>
      </c>
      <c r="E142" s="49">
        <f>E144+E147+E152+E155+E158+E162</f>
        <v>1422940</v>
      </c>
      <c r="F142" s="163">
        <f t="shared" si="2"/>
        <v>0.992668038648017</v>
      </c>
    </row>
    <row r="143" spans="1:6" ht="12.75">
      <c r="A143" s="117"/>
      <c r="B143" s="42"/>
      <c r="C143" s="198"/>
      <c r="D143" s="45"/>
      <c r="E143" s="99"/>
      <c r="F143" s="170"/>
    </row>
    <row r="144" spans="1:6" ht="38.25">
      <c r="A144" s="118"/>
      <c r="B144" s="12">
        <v>85313</v>
      </c>
      <c r="C144" s="194" t="s">
        <v>109</v>
      </c>
      <c r="D144" s="9">
        <f>SUM(D145)</f>
        <v>19638</v>
      </c>
      <c r="E144" s="97">
        <v>18950</v>
      </c>
      <c r="F144" s="165">
        <f t="shared" si="2"/>
        <v>0.9649658824727569</v>
      </c>
    </row>
    <row r="145" spans="1:6" ht="12.75">
      <c r="A145" s="115"/>
      <c r="B145" s="12"/>
      <c r="C145" s="194" t="s">
        <v>32</v>
      </c>
      <c r="D145" s="9">
        <v>19638</v>
      </c>
      <c r="E145" s="97">
        <v>18950</v>
      </c>
      <c r="F145" s="165">
        <f t="shared" si="2"/>
        <v>0.9649658824727569</v>
      </c>
    </row>
    <row r="146" spans="1:6" ht="12.75">
      <c r="A146" s="115"/>
      <c r="B146" s="12"/>
      <c r="C146" s="194"/>
      <c r="D146" s="9"/>
      <c r="E146" s="97"/>
      <c r="F146" s="165"/>
    </row>
    <row r="147" spans="1:6" ht="25.5">
      <c r="A147" s="115"/>
      <c r="B147" s="12">
        <v>85314</v>
      </c>
      <c r="C147" s="194" t="s">
        <v>110</v>
      </c>
      <c r="D147" s="9">
        <f>SUM(D149:D150)</f>
        <v>671738</v>
      </c>
      <c r="E147" s="97">
        <v>671499</v>
      </c>
      <c r="F147" s="165">
        <f t="shared" si="2"/>
        <v>0.9996442065209948</v>
      </c>
    </row>
    <row r="148" spans="1:6" ht="12.75">
      <c r="A148" s="115"/>
      <c r="B148" s="12"/>
      <c r="C148" s="194" t="s">
        <v>39</v>
      </c>
      <c r="D148" s="9">
        <f>SUM(D149:D150)</f>
        <v>671738</v>
      </c>
      <c r="E148" s="97">
        <v>671499</v>
      </c>
      <c r="F148" s="165">
        <f t="shared" si="2"/>
        <v>0.9996442065209948</v>
      </c>
    </row>
    <row r="149" spans="1:6" ht="12.75">
      <c r="A149" s="115"/>
      <c r="B149" s="12"/>
      <c r="C149" s="199" t="s">
        <v>67</v>
      </c>
      <c r="D149" s="11">
        <v>190188</v>
      </c>
      <c r="E149" s="100">
        <v>190188</v>
      </c>
      <c r="F149" s="165">
        <f t="shared" si="2"/>
        <v>1</v>
      </c>
    </row>
    <row r="150" spans="1:6" ht="12.75">
      <c r="A150" s="115"/>
      <c r="B150" s="12"/>
      <c r="C150" s="199" t="s">
        <v>68</v>
      </c>
      <c r="D150" s="11">
        <v>481550</v>
      </c>
      <c r="E150" s="100">
        <f>E147-E149</f>
        <v>481311</v>
      </c>
      <c r="F150" s="165">
        <f t="shared" si="2"/>
        <v>0.9995036860139134</v>
      </c>
    </row>
    <row r="151" spans="1:6" ht="12.75">
      <c r="A151" s="115"/>
      <c r="B151" s="12"/>
      <c r="C151" s="194"/>
      <c r="D151" s="9"/>
      <c r="E151" s="97"/>
      <c r="F151" s="165"/>
    </row>
    <row r="152" spans="1:6" ht="12.75">
      <c r="A152" s="115"/>
      <c r="B152" s="12">
        <v>85315</v>
      </c>
      <c r="C152" s="194" t="s">
        <v>69</v>
      </c>
      <c r="D152" s="9">
        <f>SUM(D153)</f>
        <v>175015</v>
      </c>
      <c r="E152" s="97">
        <f>E153</f>
        <v>171991</v>
      </c>
      <c r="F152" s="165">
        <f t="shared" si="2"/>
        <v>0.982721481015913</v>
      </c>
    </row>
    <row r="153" spans="1:6" ht="12.75">
      <c r="A153" s="115"/>
      <c r="B153" s="12"/>
      <c r="C153" s="194" t="s">
        <v>32</v>
      </c>
      <c r="D153" s="9">
        <v>175015</v>
      </c>
      <c r="E153" s="97">
        <v>171991</v>
      </c>
      <c r="F153" s="165">
        <f t="shared" si="2"/>
        <v>0.982721481015913</v>
      </c>
    </row>
    <row r="154" spans="1:6" ht="12.75">
      <c r="A154" s="115"/>
      <c r="B154" s="12"/>
      <c r="C154" s="194"/>
      <c r="D154" s="9"/>
      <c r="E154" s="97"/>
      <c r="F154" s="165"/>
    </row>
    <row r="155" spans="1:6" ht="12.75">
      <c r="A155" s="115"/>
      <c r="B155" s="12">
        <v>85316</v>
      </c>
      <c r="C155" s="194" t="s">
        <v>70</v>
      </c>
      <c r="D155" s="9">
        <f>SUM(D156)</f>
        <v>73499</v>
      </c>
      <c r="E155" s="97">
        <f>E156</f>
        <v>73499</v>
      </c>
      <c r="F155" s="165">
        <f t="shared" si="2"/>
        <v>1</v>
      </c>
    </row>
    <row r="156" spans="1:6" ht="12.75">
      <c r="A156" s="115"/>
      <c r="B156" s="12"/>
      <c r="C156" s="194" t="s">
        <v>36</v>
      </c>
      <c r="D156" s="9">
        <v>73499</v>
      </c>
      <c r="E156" s="97">
        <v>73499</v>
      </c>
      <c r="F156" s="165">
        <f t="shared" si="2"/>
        <v>1</v>
      </c>
    </row>
    <row r="157" spans="1:6" ht="12.75">
      <c r="A157" s="115"/>
      <c r="B157" s="12"/>
      <c r="C157" s="194"/>
      <c r="D157" s="9"/>
      <c r="E157" s="97"/>
      <c r="F157" s="165"/>
    </row>
    <row r="158" spans="1:6" ht="13.5" thickBot="1">
      <c r="A158" s="152"/>
      <c r="B158" s="153">
        <v>85319</v>
      </c>
      <c r="C158" s="202" t="s">
        <v>71</v>
      </c>
      <c r="D158" s="173">
        <f>SUM(D159)</f>
        <v>464120</v>
      </c>
      <c r="E158" s="174">
        <f>E159</f>
        <v>458371</v>
      </c>
      <c r="F158" s="175">
        <f t="shared" si="2"/>
        <v>0.9876131172972508</v>
      </c>
    </row>
    <row r="159" spans="1:6" ht="12.75">
      <c r="A159" s="228"/>
      <c r="B159" s="233"/>
      <c r="C159" s="229" t="s">
        <v>32</v>
      </c>
      <c r="D159" s="230">
        <v>464120</v>
      </c>
      <c r="E159" s="231">
        <v>458371</v>
      </c>
      <c r="F159" s="232">
        <f t="shared" si="2"/>
        <v>0.9876131172972508</v>
      </c>
    </row>
    <row r="160" spans="1:6" s="220" customFormat="1" ht="12.75">
      <c r="A160" s="218"/>
      <c r="B160" s="219"/>
      <c r="C160" s="199" t="s">
        <v>37</v>
      </c>
      <c r="D160" s="11">
        <v>416041</v>
      </c>
      <c r="E160" s="100">
        <v>411949</v>
      </c>
      <c r="F160" s="214">
        <f t="shared" si="2"/>
        <v>0.9901644309094536</v>
      </c>
    </row>
    <row r="161" spans="1:6" ht="12.75">
      <c r="A161" s="116"/>
      <c r="B161" s="38"/>
      <c r="C161" s="195"/>
      <c r="D161" s="40"/>
      <c r="E161" s="98"/>
      <c r="F161" s="165"/>
    </row>
    <row r="162" spans="1:6" ht="12.75">
      <c r="A162" s="116"/>
      <c r="B162" s="38">
        <v>85395</v>
      </c>
      <c r="C162" s="195" t="s">
        <v>80</v>
      </c>
      <c r="D162" s="40">
        <f>SUM(D163)</f>
        <v>29440</v>
      </c>
      <c r="E162" s="98">
        <v>28630</v>
      </c>
      <c r="F162" s="165">
        <f t="shared" si="2"/>
        <v>0.9724864130434783</v>
      </c>
    </row>
    <row r="163" spans="1:6" ht="12.75">
      <c r="A163" s="116"/>
      <c r="B163" s="38"/>
      <c r="C163" s="195" t="s">
        <v>32</v>
      </c>
      <c r="D163" s="40">
        <v>29440</v>
      </c>
      <c r="E163" s="98">
        <v>28630</v>
      </c>
      <c r="F163" s="165">
        <f t="shared" si="2"/>
        <v>0.9724864130434783</v>
      </c>
    </row>
    <row r="164" spans="1:6" ht="13.5" thickBot="1">
      <c r="A164" s="116"/>
      <c r="B164" s="38"/>
      <c r="C164" s="195"/>
      <c r="D164" s="40"/>
      <c r="E164" s="98"/>
      <c r="F164" s="166"/>
    </row>
    <row r="165" spans="1:6" ht="13.5" thickBot="1">
      <c r="A165" s="113">
        <v>854</v>
      </c>
      <c r="B165" s="52"/>
      <c r="C165" s="196" t="s">
        <v>72</v>
      </c>
      <c r="D165" s="49">
        <f>SUM(D167+D171+D175+D179)</f>
        <v>1073457</v>
      </c>
      <c r="E165" s="49">
        <f>E167+E171+E175+E179</f>
        <v>948849</v>
      </c>
      <c r="F165" s="163">
        <f t="shared" si="2"/>
        <v>0.8839189646161887</v>
      </c>
    </row>
    <row r="166" spans="1:6" ht="12.75">
      <c r="A166" s="150"/>
      <c r="B166" s="151"/>
      <c r="C166" s="197"/>
      <c r="D166" s="167"/>
      <c r="E166" s="168"/>
      <c r="F166" s="172"/>
    </row>
    <row r="167" spans="1:6" ht="12.75">
      <c r="A167" s="115"/>
      <c r="B167" s="12">
        <v>85401</v>
      </c>
      <c r="C167" s="194" t="s">
        <v>73</v>
      </c>
      <c r="D167" s="9">
        <f>SUM(D168)</f>
        <v>141414</v>
      </c>
      <c r="E167" s="97">
        <f>SUM(E168)</f>
        <v>126650</v>
      </c>
      <c r="F167" s="165">
        <f t="shared" si="2"/>
        <v>0.8955973241687527</v>
      </c>
    </row>
    <row r="168" spans="1:6" ht="12.75">
      <c r="A168" s="115"/>
      <c r="B168" s="12"/>
      <c r="C168" s="194" t="s">
        <v>32</v>
      </c>
      <c r="D168" s="9">
        <v>141414</v>
      </c>
      <c r="E168" s="97">
        <v>126650</v>
      </c>
      <c r="F168" s="165">
        <f t="shared" si="2"/>
        <v>0.8955973241687527</v>
      </c>
    </row>
    <row r="169" spans="1:6" s="220" customFormat="1" ht="12.75">
      <c r="A169" s="218"/>
      <c r="B169" s="219"/>
      <c r="C169" s="199" t="s">
        <v>37</v>
      </c>
      <c r="D169" s="11">
        <v>134514</v>
      </c>
      <c r="E169" s="100">
        <v>120459</v>
      </c>
      <c r="F169" s="214">
        <f t="shared" si="2"/>
        <v>0.895512734733931</v>
      </c>
    </row>
    <row r="170" spans="1:6" ht="12.75">
      <c r="A170" s="115"/>
      <c r="B170" s="12"/>
      <c r="C170" s="194"/>
      <c r="D170" s="9"/>
      <c r="E170" s="97"/>
      <c r="F170" s="165"/>
    </row>
    <row r="171" spans="1:6" ht="12.75">
      <c r="A171" s="115"/>
      <c r="B171" s="12">
        <v>85404</v>
      </c>
      <c r="C171" s="194" t="s">
        <v>123</v>
      </c>
      <c r="D171" s="9">
        <f>SUM(D172)</f>
        <v>897240</v>
      </c>
      <c r="E171" s="97">
        <f>E172</f>
        <v>789146</v>
      </c>
      <c r="F171" s="165">
        <f t="shared" si="2"/>
        <v>0.879526102269181</v>
      </c>
    </row>
    <row r="172" spans="1:6" ht="12.75">
      <c r="A172" s="115"/>
      <c r="B172" s="12"/>
      <c r="C172" s="194" t="s">
        <v>32</v>
      </c>
      <c r="D172" s="9">
        <v>897240</v>
      </c>
      <c r="E172" s="97">
        <v>789146</v>
      </c>
      <c r="F172" s="165">
        <f t="shared" si="2"/>
        <v>0.879526102269181</v>
      </c>
    </row>
    <row r="173" spans="1:6" s="220" customFormat="1" ht="12.75">
      <c r="A173" s="218"/>
      <c r="B173" s="219"/>
      <c r="C173" s="199" t="s">
        <v>37</v>
      </c>
      <c r="D173" s="11">
        <v>690718</v>
      </c>
      <c r="E173" s="100">
        <v>634402</v>
      </c>
      <c r="F173" s="214">
        <f t="shared" si="2"/>
        <v>0.918467449813093</v>
      </c>
    </row>
    <row r="174" spans="1:6" ht="12.75">
      <c r="A174" s="115"/>
      <c r="B174" s="12"/>
      <c r="C174" s="194"/>
      <c r="D174" s="9"/>
      <c r="E174" s="97"/>
      <c r="F174" s="165"/>
    </row>
    <row r="175" spans="1:6" ht="12.75">
      <c r="A175" s="122"/>
      <c r="B175" s="38">
        <v>85495</v>
      </c>
      <c r="C175" s="195" t="s">
        <v>80</v>
      </c>
      <c r="D175" s="40">
        <f>SUM(D176)</f>
        <v>6853</v>
      </c>
      <c r="E175" s="98">
        <f>E176</f>
        <v>6853</v>
      </c>
      <c r="F175" s="166">
        <f t="shared" si="2"/>
        <v>1</v>
      </c>
    </row>
    <row r="176" spans="1:6" ht="12.75">
      <c r="A176" s="86"/>
      <c r="B176" s="12"/>
      <c r="C176" s="207" t="s">
        <v>32</v>
      </c>
      <c r="D176" s="9">
        <v>6853</v>
      </c>
      <c r="E176" s="9">
        <v>6853</v>
      </c>
      <c r="F176" s="165">
        <f t="shared" si="2"/>
        <v>1</v>
      </c>
    </row>
    <row r="177" spans="1:6" ht="12.75" hidden="1">
      <c r="A177" s="114"/>
      <c r="B177" s="63"/>
      <c r="C177" s="193" t="s">
        <v>37</v>
      </c>
      <c r="D177" s="65">
        <v>0</v>
      </c>
      <c r="E177" s="96"/>
      <c r="F177" s="164" t="e">
        <f t="shared" si="2"/>
        <v>#DIV/0!</v>
      </c>
    </row>
    <row r="178" spans="1:6" ht="12.75">
      <c r="A178" s="115"/>
      <c r="B178" s="12"/>
      <c r="C178" s="194"/>
      <c r="D178" s="9"/>
      <c r="E178" s="97"/>
      <c r="F178" s="165"/>
    </row>
    <row r="179" spans="1:6" ht="25.5">
      <c r="A179" s="115"/>
      <c r="B179" s="12">
        <v>85412</v>
      </c>
      <c r="C179" s="208" t="s">
        <v>111</v>
      </c>
      <c r="D179" s="9">
        <f>SUM(D180)</f>
        <v>27950</v>
      </c>
      <c r="E179" s="97">
        <f>E180</f>
        <v>26200</v>
      </c>
      <c r="F179" s="165">
        <f t="shared" si="2"/>
        <v>0.9373881932021467</v>
      </c>
    </row>
    <row r="180" spans="1:6" ht="12.75">
      <c r="A180" s="115"/>
      <c r="B180" s="12"/>
      <c r="C180" s="194" t="s">
        <v>32</v>
      </c>
      <c r="D180" s="9">
        <v>27950</v>
      </c>
      <c r="E180" s="97">
        <v>26200</v>
      </c>
      <c r="F180" s="165">
        <f t="shared" si="2"/>
        <v>0.9373881932021467</v>
      </c>
    </row>
    <row r="181" spans="1:6" ht="13.5" thickBot="1">
      <c r="A181" s="152"/>
      <c r="B181" s="153"/>
      <c r="C181" s="202"/>
      <c r="D181" s="173"/>
      <c r="E181" s="174"/>
      <c r="F181" s="175"/>
    </row>
    <row r="182" spans="1:6" ht="12.75" customHeight="1" thickBot="1">
      <c r="A182" s="113">
        <v>900</v>
      </c>
      <c r="B182" s="52"/>
      <c r="C182" s="196" t="s">
        <v>75</v>
      </c>
      <c r="D182" s="49">
        <f>(D184+D188+D191+D194+D198)</f>
        <v>2287009</v>
      </c>
      <c r="E182" s="49">
        <f>E184+E188+E191+E194+E198</f>
        <v>1981696</v>
      </c>
      <c r="F182" s="163">
        <f t="shared" si="2"/>
        <v>0.866501181237153</v>
      </c>
    </row>
    <row r="183" spans="1:6" ht="12.75">
      <c r="A183" s="117"/>
      <c r="B183" s="42"/>
      <c r="C183" s="198"/>
      <c r="D183" s="45"/>
      <c r="E183" s="99"/>
      <c r="F183" s="170"/>
    </row>
    <row r="184" spans="1:6" ht="12.75">
      <c r="A184" s="115"/>
      <c r="B184" s="12">
        <v>90001</v>
      </c>
      <c r="C184" s="194" t="s">
        <v>76</v>
      </c>
      <c r="D184" s="9">
        <f>SUM(D185)</f>
        <v>94005</v>
      </c>
      <c r="E184" s="97">
        <f>SUM(E185)</f>
        <v>74371</v>
      </c>
      <c r="F184" s="165">
        <f t="shared" si="2"/>
        <v>0.7911387692144035</v>
      </c>
    </row>
    <row r="185" spans="1:6" ht="12.75">
      <c r="A185" s="115"/>
      <c r="B185" s="12"/>
      <c r="C185" s="194" t="s">
        <v>32</v>
      </c>
      <c r="D185" s="9">
        <v>94005</v>
      </c>
      <c r="E185" s="97">
        <v>74371</v>
      </c>
      <c r="F185" s="165">
        <f t="shared" si="2"/>
        <v>0.7911387692144035</v>
      </c>
    </row>
    <row r="186" spans="1:6" ht="25.5">
      <c r="A186" s="115"/>
      <c r="B186" s="12"/>
      <c r="C186" s="194" t="s">
        <v>112</v>
      </c>
      <c r="D186" s="9">
        <v>69986</v>
      </c>
      <c r="E186" s="97">
        <v>68128</v>
      </c>
      <c r="F186" s="165">
        <f t="shared" si="2"/>
        <v>0.9734518332237876</v>
      </c>
    </row>
    <row r="187" spans="1:6" ht="12.75">
      <c r="A187" s="115"/>
      <c r="B187" s="12"/>
      <c r="C187" s="194"/>
      <c r="D187" s="9"/>
      <c r="E187" s="97"/>
      <c r="F187" s="165"/>
    </row>
    <row r="188" spans="1:6" ht="12.75">
      <c r="A188" s="115"/>
      <c r="B188" s="12">
        <v>90003</v>
      </c>
      <c r="C188" s="194" t="s">
        <v>77</v>
      </c>
      <c r="D188" s="9">
        <f>SUM(D189)</f>
        <v>398281</v>
      </c>
      <c r="E188" s="97">
        <f>SUM(E189)</f>
        <v>321082</v>
      </c>
      <c r="F188" s="165">
        <f t="shared" si="2"/>
        <v>0.8061695134841983</v>
      </c>
    </row>
    <row r="189" spans="1:6" ht="12.75">
      <c r="A189" s="115"/>
      <c r="B189" s="12"/>
      <c r="C189" s="194" t="s">
        <v>32</v>
      </c>
      <c r="D189" s="9">
        <v>398281</v>
      </c>
      <c r="E189" s="97">
        <v>321082</v>
      </c>
      <c r="F189" s="165">
        <f t="shared" si="2"/>
        <v>0.8061695134841983</v>
      </c>
    </row>
    <row r="190" spans="1:6" ht="12.75">
      <c r="A190" s="115"/>
      <c r="B190" s="12"/>
      <c r="C190" s="194"/>
      <c r="D190" s="9"/>
      <c r="E190" s="97"/>
      <c r="F190" s="165"/>
    </row>
    <row r="191" spans="1:6" ht="12.75">
      <c r="A191" s="115"/>
      <c r="B191" s="12">
        <v>90004</v>
      </c>
      <c r="C191" s="194" t="s">
        <v>78</v>
      </c>
      <c r="D191" s="9">
        <f>SUM(D192)</f>
        <v>80000</v>
      </c>
      <c r="E191" s="97">
        <f>E192</f>
        <v>45000</v>
      </c>
      <c r="F191" s="165">
        <f t="shared" si="2"/>
        <v>0.5625</v>
      </c>
    </row>
    <row r="192" spans="1:6" ht="12.75">
      <c r="A192" s="115"/>
      <c r="B192" s="12"/>
      <c r="C192" s="194" t="s">
        <v>32</v>
      </c>
      <c r="D192" s="9">
        <v>80000</v>
      </c>
      <c r="E192" s="97">
        <v>45000</v>
      </c>
      <c r="F192" s="165">
        <f t="shared" si="2"/>
        <v>0.5625</v>
      </c>
    </row>
    <row r="193" spans="1:6" ht="12.75">
      <c r="A193" s="115"/>
      <c r="B193" s="12"/>
      <c r="C193" s="194"/>
      <c r="D193" s="9"/>
      <c r="E193" s="97"/>
      <c r="F193" s="165"/>
    </row>
    <row r="194" spans="1:6" ht="12.75">
      <c r="A194" s="115"/>
      <c r="B194" s="12">
        <v>90015</v>
      </c>
      <c r="C194" s="194" t="s">
        <v>79</v>
      </c>
      <c r="D194" s="9">
        <f>SUM(D195)</f>
        <v>396900</v>
      </c>
      <c r="E194" s="97">
        <f>E195</f>
        <v>384314</v>
      </c>
      <c r="F194" s="165">
        <f t="shared" si="2"/>
        <v>0.9682892416225749</v>
      </c>
    </row>
    <row r="195" spans="1:6" ht="12.75">
      <c r="A195" s="115"/>
      <c r="B195" s="12"/>
      <c r="C195" s="194" t="s">
        <v>32</v>
      </c>
      <c r="D195" s="9">
        <v>396900</v>
      </c>
      <c r="E195" s="97">
        <v>384314</v>
      </c>
      <c r="F195" s="165">
        <f t="shared" si="2"/>
        <v>0.9682892416225749</v>
      </c>
    </row>
    <row r="196" spans="1:6" ht="12.75">
      <c r="A196" s="115"/>
      <c r="B196" s="12"/>
      <c r="C196" s="194" t="s">
        <v>114</v>
      </c>
      <c r="D196" s="9">
        <v>55200</v>
      </c>
      <c r="E196" s="97">
        <v>55200</v>
      </c>
      <c r="F196" s="165">
        <f t="shared" si="2"/>
        <v>1</v>
      </c>
    </row>
    <row r="197" spans="1:6" ht="12.75">
      <c r="A197" s="115"/>
      <c r="B197" s="12"/>
      <c r="C197" s="194"/>
      <c r="D197" s="9"/>
      <c r="E197" s="97"/>
      <c r="F197" s="165"/>
    </row>
    <row r="198" spans="1:6" ht="12.75">
      <c r="A198" s="115"/>
      <c r="B198" s="12">
        <v>90095</v>
      </c>
      <c r="C198" s="194" t="s">
        <v>80</v>
      </c>
      <c r="D198" s="9">
        <f>SUM(D199+D202)</f>
        <v>1317823</v>
      </c>
      <c r="E198" s="97">
        <v>1156929</v>
      </c>
      <c r="F198" s="165">
        <f t="shared" si="2"/>
        <v>0.8779092488141427</v>
      </c>
    </row>
    <row r="199" spans="1:6" ht="12.75">
      <c r="A199" s="115"/>
      <c r="B199" s="12"/>
      <c r="C199" s="221" t="s">
        <v>39</v>
      </c>
      <c r="D199" s="222">
        <v>913802</v>
      </c>
      <c r="E199" s="223">
        <f>E198-E202</f>
        <v>854058</v>
      </c>
      <c r="F199" s="224">
        <f t="shared" si="2"/>
        <v>0.9346204101107242</v>
      </c>
    </row>
    <row r="200" spans="1:7" ht="12.75">
      <c r="A200" s="115"/>
      <c r="B200" s="12"/>
      <c r="C200" s="199" t="s">
        <v>81</v>
      </c>
      <c r="D200" s="11">
        <v>315529</v>
      </c>
      <c r="E200" s="100">
        <v>299529</v>
      </c>
      <c r="F200" s="165">
        <f t="shared" si="2"/>
        <v>0.9492915072782534</v>
      </c>
      <c r="G200" s="124"/>
    </row>
    <row r="201" spans="1:6" ht="12.75">
      <c r="A201" s="115"/>
      <c r="B201" s="12"/>
      <c r="C201" s="199" t="s">
        <v>82</v>
      </c>
      <c r="D201" s="11">
        <v>100500</v>
      </c>
      <c r="E201" s="100">
        <v>63034</v>
      </c>
      <c r="F201" s="165">
        <f t="shared" si="2"/>
        <v>0.6272039800995025</v>
      </c>
    </row>
    <row r="202" spans="1:6" ht="12.75">
      <c r="A202" s="115"/>
      <c r="B202" s="12"/>
      <c r="C202" s="221" t="s">
        <v>83</v>
      </c>
      <c r="D202" s="225">
        <v>404021</v>
      </c>
      <c r="E202" s="226">
        <v>302871</v>
      </c>
      <c r="F202" s="224">
        <f aca="true" t="shared" si="3" ref="F202:F239">E202/D202</f>
        <v>0.7496417265439173</v>
      </c>
    </row>
    <row r="203" spans="1:6" ht="12.75">
      <c r="A203" s="118"/>
      <c r="B203" s="26"/>
      <c r="C203" s="209" t="s">
        <v>84</v>
      </c>
      <c r="D203" s="11">
        <v>140000</v>
      </c>
      <c r="E203" s="100">
        <v>95626</v>
      </c>
      <c r="F203" s="165">
        <f t="shared" si="3"/>
        <v>0.6830428571428572</v>
      </c>
    </row>
    <row r="204" spans="1:7" ht="12.75">
      <c r="A204" s="118"/>
      <c r="B204" s="26"/>
      <c r="C204" s="209" t="s">
        <v>85</v>
      </c>
      <c r="D204" s="11">
        <v>15000</v>
      </c>
      <c r="E204" s="100">
        <v>7500</v>
      </c>
      <c r="F204" s="165">
        <f t="shared" si="3"/>
        <v>0.5</v>
      </c>
      <c r="G204" s="124"/>
    </row>
    <row r="205" spans="1:6" ht="12.75">
      <c r="A205" s="118"/>
      <c r="B205" s="26"/>
      <c r="C205" s="209" t="s">
        <v>86</v>
      </c>
      <c r="D205" s="11">
        <v>25000</v>
      </c>
      <c r="E205" s="100">
        <v>24670</v>
      </c>
      <c r="F205" s="165">
        <f t="shared" si="3"/>
        <v>0.9868</v>
      </c>
    </row>
    <row r="206" spans="1:7" ht="12.75">
      <c r="A206" s="118"/>
      <c r="B206" s="26"/>
      <c r="C206" s="209" t="s">
        <v>87</v>
      </c>
      <c r="D206" s="11">
        <v>35000</v>
      </c>
      <c r="E206" s="100">
        <v>9150</v>
      </c>
      <c r="F206" s="165">
        <f t="shared" si="3"/>
        <v>0.26142857142857145</v>
      </c>
      <c r="G206" s="124"/>
    </row>
    <row r="207" spans="1:7" ht="12.75">
      <c r="A207" s="118"/>
      <c r="B207" s="26"/>
      <c r="C207" s="209" t="s">
        <v>88</v>
      </c>
      <c r="D207" s="11">
        <v>60000</v>
      </c>
      <c r="E207" s="100">
        <v>56123</v>
      </c>
      <c r="F207" s="165">
        <f t="shared" si="3"/>
        <v>0.9353833333333333</v>
      </c>
      <c r="G207" s="124"/>
    </row>
    <row r="208" spans="1:6" ht="25.5">
      <c r="A208" s="112"/>
      <c r="B208" s="51"/>
      <c r="C208" s="210" t="s">
        <v>126</v>
      </c>
      <c r="D208" s="180">
        <v>30000</v>
      </c>
      <c r="E208" s="181">
        <v>29751</v>
      </c>
      <c r="F208" s="165">
        <f t="shared" si="3"/>
        <v>0.9917</v>
      </c>
    </row>
    <row r="209" spans="1:7" ht="12.75">
      <c r="A209" s="112"/>
      <c r="B209" s="51"/>
      <c r="C209" s="210" t="s">
        <v>127</v>
      </c>
      <c r="D209" s="180">
        <v>99021</v>
      </c>
      <c r="E209" s="181">
        <v>80051</v>
      </c>
      <c r="F209" s="165">
        <f t="shared" si="3"/>
        <v>0.8084244756162834</v>
      </c>
      <c r="G209" s="124"/>
    </row>
    <row r="210" spans="1:7" ht="13.5" thickBot="1">
      <c r="A210" s="112"/>
      <c r="B210" s="51"/>
      <c r="C210" s="210"/>
      <c r="D210" s="180"/>
      <c r="E210" s="181"/>
      <c r="F210" s="166"/>
      <c r="G210" s="124"/>
    </row>
    <row r="211" spans="1:6" ht="13.5" thickBot="1">
      <c r="A211" s="113">
        <v>921</v>
      </c>
      <c r="B211" s="47"/>
      <c r="C211" s="196" t="s">
        <v>89</v>
      </c>
      <c r="D211" s="49">
        <f>(D213+D216+D219+D222)</f>
        <v>881080</v>
      </c>
      <c r="E211" s="49">
        <f>E213+E216+E219+E222</f>
        <v>855449</v>
      </c>
      <c r="F211" s="163">
        <f t="shared" si="3"/>
        <v>0.9709095655332093</v>
      </c>
    </row>
    <row r="212" spans="1:6" ht="12.75">
      <c r="A212" s="117"/>
      <c r="B212" s="43"/>
      <c r="C212" s="198"/>
      <c r="D212" s="45"/>
      <c r="E212" s="99"/>
      <c r="F212" s="170"/>
    </row>
    <row r="213" spans="1:6" ht="12.75">
      <c r="A213" s="115"/>
      <c r="B213" s="12">
        <v>92108</v>
      </c>
      <c r="C213" s="194" t="s">
        <v>90</v>
      </c>
      <c r="D213" s="9">
        <v>24000</v>
      </c>
      <c r="E213" s="97">
        <f>E214</f>
        <v>23840</v>
      </c>
      <c r="F213" s="165">
        <f t="shared" si="3"/>
        <v>0.9933333333333333</v>
      </c>
    </row>
    <row r="214" spans="1:6" ht="13.5" thickBot="1">
      <c r="A214" s="152"/>
      <c r="B214" s="234"/>
      <c r="C214" s="202" t="s">
        <v>32</v>
      </c>
      <c r="D214" s="173">
        <v>24000</v>
      </c>
      <c r="E214" s="174">
        <v>23840</v>
      </c>
      <c r="F214" s="175">
        <f t="shared" si="3"/>
        <v>0.9933333333333333</v>
      </c>
    </row>
    <row r="215" spans="1:6" ht="12.75">
      <c r="A215" s="228"/>
      <c r="B215" s="249"/>
      <c r="C215" s="229"/>
      <c r="D215" s="230"/>
      <c r="E215" s="231"/>
      <c r="F215" s="232"/>
    </row>
    <row r="216" spans="1:6" ht="12.75">
      <c r="A216" s="115"/>
      <c r="B216" s="12">
        <v>92109</v>
      </c>
      <c r="C216" s="194" t="s">
        <v>113</v>
      </c>
      <c r="D216" s="9">
        <f>SUM(D217)</f>
        <v>561200</v>
      </c>
      <c r="E216" s="97">
        <f>E217</f>
        <v>541116</v>
      </c>
      <c r="F216" s="165">
        <f t="shared" si="3"/>
        <v>0.9642124019957234</v>
      </c>
    </row>
    <row r="217" spans="1:6" ht="12.75">
      <c r="A217" s="115"/>
      <c r="B217" s="12"/>
      <c r="C217" s="194" t="s">
        <v>32</v>
      </c>
      <c r="D217" s="9">
        <v>561200</v>
      </c>
      <c r="E217" s="97">
        <v>541116</v>
      </c>
      <c r="F217" s="165">
        <f t="shared" si="3"/>
        <v>0.9642124019957234</v>
      </c>
    </row>
    <row r="218" spans="1:6" ht="12.75">
      <c r="A218" s="115"/>
      <c r="B218" s="12"/>
      <c r="C218" s="194"/>
      <c r="D218" s="14"/>
      <c r="E218" s="105"/>
      <c r="F218" s="165"/>
    </row>
    <row r="219" spans="1:6" ht="12.75">
      <c r="A219" s="115"/>
      <c r="B219" s="12">
        <v>92116</v>
      </c>
      <c r="C219" s="194" t="s">
        <v>91</v>
      </c>
      <c r="D219" s="9">
        <f>SUM(D220)</f>
        <v>181000</v>
      </c>
      <c r="E219" s="97">
        <f>E220</f>
        <v>178230</v>
      </c>
      <c r="F219" s="165">
        <f t="shared" si="3"/>
        <v>0.9846961325966851</v>
      </c>
    </row>
    <row r="220" spans="1:6" ht="12.75">
      <c r="A220" s="115"/>
      <c r="B220" s="27"/>
      <c r="C220" s="194" t="s">
        <v>32</v>
      </c>
      <c r="D220" s="9">
        <v>181000</v>
      </c>
      <c r="E220" s="97">
        <v>178230</v>
      </c>
      <c r="F220" s="165">
        <f t="shared" si="3"/>
        <v>0.9846961325966851</v>
      </c>
    </row>
    <row r="221" spans="1:6" ht="12.75">
      <c r="A221" s="115"/>
      <c r="B221" s="27"/>
      <c r="C221" s="194"/>
      <c r="D221" s="9"/>
      <c r="E221" s="97"/>
      <c r="F221" s="165"/>
    </row>
    <row r="222" spans="1:6" ht="12.75">
      <c r="A222" s="115"/>
      <c r="B222" s="12">
        <v>92195</v>
      </c>
      <c r="C222" s="194" t="s">
        <v>92</v>
      </c>
      <c r="D222" s="9">
        <f>SUM(D223)</f>
        <v>114880</v>
      </c>
      <c r="E222" s="97">
        <f>E223</f>
        <v>112263</v>
      </c>
      <c r="F222" s="165">
        <f t="shared" si="3"/>
        <v>0.9772197075208914</v>
      </c>
    </row>
    <row r="223" spans="1:6" ht="12.75">
      <c r="A223" s="115"/>
      <c r="B223" s="12"/>
      <c r="C223" s="194" t="s">
        <v>93</v>
      </c>
      <c r="D223" s="9">
        <v>114880</v>
      </c>
      <c r="E223" s="97">
        <f>SUM(E224:E227)</f>
        <v>112263</v>
      </c>
      <c r="F223" s="165">
        <f t="shared" si="3"/>
        <v>0.9772197075208914</v>
      </c>
    </row>
    <row r="224" spans="1:6" ht="12.75">
      <c r="A224" s="115"/>
      <c r="B224" s="12"/>
      <c r="C224" s="199" t="s">
        <v>94</v>
      </c>
      <c r="D224" s="11">
        <v>8000</v>
      </c>
      <c r="E224" s="100">
        <v>7870</v>
      </c>
      <c r="F224" s="165">
        <f t="shared" si="3"/>
        <v>0.98375</v>
      </c>
    </row>
    <row r="225" spans="1:6" ht="25.5">
      <c r="A225" s="115"/>
      <c r="B225" s="12"/>
      <c r="C225" s="199" t="s">
        <v>95</v>
      </c>
      <c r="D225" s="11">
        <v>8000</v>
      </c>
      <c r="E225" s="100">
        <v>7900</v>
      </c>
      <c r="F225" s="165">
        <f t="shared" si="3"/>
        <v>0.9875</v>
      </c>
    </row>
    <row r="226" spans="1:6" ht="12.75">
      <c r="A226" s="115"/>
      <c r="B226" s="12"/>
      <c r="C226" s="199" t="s">
        <v>96</v>
      </c>
      <c r="D226" s="11">
        <v>86910</v>
      </c>
      <c r="E226" s="100">
        <v>84576</v>
      </c>
      <c r="F226" s="165">
        <f t="shared" si="3"/>
        <v>0.9731446323783224</v>
      </c>
    </row>
    <row r="227" spans="1:6" ht="13.5" customHeight="1">
      <c r="A227" s="116"/>
      <c r="B227" s="38"/>
      <c r="C227" s="211" t="s">
        <v>132</v>
      </c>
      <c r="D227" s="180">
        <v>11970</v>
      </c>
      <c r="E227" s="181">
        <v>11917</v>
      </c>
      <c r="F227" s="165">
        <f t="shared" si="3"/>
        <v>0.9955722639933167</v>
      </c>
    </row>
    <row r="228" spans="1:6" ht="13.5" thickBot="1">
      <c r="A228" s="116"/>
      <c r="B228" s="38"/>
      <c r="C228" s="195"/>
      <c r="D228" s="40"/>
      <c r="E228" s="98"/>
      <c r="F228" s="166"/>
    </row>
    <row r="229" spans="1:6" ht="13.5" thickBot="1">
      <c r="A229" s="113">
        <v>926</v>
      </c>
      <c r="B229" s="47"/>
      <c r="C229" s="196" t="s">
        <v>97</v>
      </c>
      <c r="D229" s="49">
        <f>(D231)</f>
        <v>109000</v>
      </c>
      <c r="E229" s="49">
        <f>E231</f>
        <v>107414</v>
      </c>
      <c r="F229" s="163">
        <f t="shared" si="3"/>
        <v>0.9854495412844037</v>
      </c>
    </row>
    <row r="230" spans="1:6" ht="12.75">
      <c r="A230" s="117"/>
      <c r="B230" s="43"/>
      <c r="C230" s="198"/>
      <c r="D230" s="45"/>
      <c r="E230" s="99"/>
      <c r="F230" s="170"/>
    </row>
    <row r="231" spans="1:6" ht="12.75">
      <c r="A231" s="115"/>
      <c r="B231" s="12">
        <v>92605</v>
      </c>
      <c r="C231" s="194" t="s">
        <v>98</v>
      </c>
      <c r="D231" s="9">
        <f>SUM(D233:D235)</f>
        <v>109000</v>
      </c>
      <c r="E231" s="97">
        <v>107414</v>
      </c>
      <c r="F231" s="165">
        <f t="shared" si="3"/>
        <v>0.9854495412844037</v>
      </c>
    </row>
    <row r="232" spans="1:6" ht="12.75">
      <c r="A232" s="115"/>
      <c r="B232" s="12"/>
      <c r="C232" s="194" t="s">
        <v>99</v>
      </c>
      <c r="D232" s="9"/>
      <c r="E232" s="97"/>
      <c r="F232" s="165"/>
    </row>
    <row r="233" spans="1:6" ht="12.75">
      <c r="A233" s="115"/>
      <c r="B233" s="12"/>
      <c r="C233" s="199" t="s">
        <v>100</v>
      </c>
      <c r="D233" s="11">
        <v>40000</v>
      </c>
      <c r="E233" s="100">
        <v>39380</v>
      </c>
      <c r="F233" s="165">
        <f t="shared" si="3"/>
        <v>0.9845</v>
      </c>
    </row>
    <row r="234" spans="1:6" ht="12.75">
      <c r="A234" s="115"/>
      <c r="B234" s="12"/>
      <c r="C234" s="199" t="s">
        <v>101</v>
      </c>
      <c r="D234" s="11">
        <v>65000</v>
      </c>
      <c r="E234" s="100">
        <v>64034</v>
      </c>
      <c r="F234" s="165">
        <f t="shared" si="3"/>
        <v>0.9851384615384615</v>
      </c>
    </row>
    <row r="235" spans="1:6" ht="12.75">
      <c r="A235" s="115"/>
      <c r="B235" s="12"/>
      <c r="C235" s="199" t="s">
        <v>102</v>
      </c>
      <c r="D235" s="11">
        <v>4000</v>
      </c>
      <c r="E235" s="100">
        <v>4000</v>
      </c>
      <c r="F235" s="165">
        <f t="shared" si="3"/>
        <v>1</v>
      </c>
    </row>
    <row r="236" spans="1:6" ht="15" thickBot="1">
      <c r="A236" s="132"/>
      <c r="B236" s="143"/>
      <c r="C236" s="212"/>
      <c r="D236" s="173"/>
      <c r="E236" s="174"/>
      <c r="F236" s="175"/>
    </row>
    <row r="237" spans="1:6" ht="16.5">
      <c r="A237" s="146"/>
      <c r="B237" s="147"/>
      <c r="C237" s="183" t="s">
        <v>103</v>
      </c>
      <c r="D237" s="148">
        <f>D229+D211+D182+D165+D142+D133+D107+D99+D86+D74+D50+D40+D32+D18+D13+D9</f>
        <v>14348377</v>
      </c>
      <c r="E237" s="148">
        <f>E229+E211+E182+E165+E142+E133+E107+E99+E86+E74+E50+E40+E32+E18+E13+E9</f>
        <v>13248514</v>
      </c>
      <c r="F237" s="149">
        <f t="shared" si="3"/>
        <v>0.9233458251062123</v>
      </c>
    </row>
    <row r="238" spans="1:6" ht="20.25" customHeight="1">
      <c r="A238" s="123"/>
      <c r="B238" s="29"/>
      <c r="C238" s="184" t="s">
        <v>129</v>
      </c>
      <c r="D238" s="125">
        <v>1495498</v>
      </c>
      <c r="E238" s="125">
        <v>1495460</v>
      </c>
      <c r="F238" s="128">
        <f t="shared" si="3"/>
        <v>0.9999745904039992</v>
      </c>
    </row>
    <row r="239" spans="1:6" ht="18.75" thickBot="1">
      <c r="A239" s="127"/>
      <c r="B239" s="145"/>
      <c r="C239" s="185" t="s">
        <v>105</v>
      </c>
      <c r="D239" s="126">
        <f>SUM(D237:D238)</f>
        <v>15843875</v>
      </c>
      <c r="E239" s="126">
        <f>E237+E238</f>
        <v>14743974</v>
      </c>
      <c r="F239" s="129">
        <f t="shared" si="3"/>
        <v>0.9305787883330309</v>
      </c>
    </row>
    <row r="240" ht="12.75">
      <c r="B240" s="130"/>
    </row>
    <row r="241" ht="12.75">
      <c r="B241" s="130"/>
    </row>
    <row r="242" spans="2:3" ht="12.75">
      <c r="B242" s="130"/>
      <c r="C242" s="213"/>
    </row>
    <row r="243" spans="2:3" ht="12.75">
      <c r="B243" s="130"/>
      <c r="C243" s="213"/>
    </row>
    <row r="244" spans="2:3" ht="12.75">
      <c r="B244" s="130"/>
      <c r="C244" s="213"/>
    </row>
    <row r="245" spans="2:3" ht="12.75">
      <c r="B245" s="130"/>
      <c r="C245" s="213"/>
    </row>
    <row r="246" spans="2:3" ht="12.75">
      <c r="B246" s="130"/>
      <c r="C246" s="213"/>
    </row>
    <row r="247" spans="2:3" ht="12.75">
      <c r="B247" s="130"/>
      <c r="C247" s="213"/>
    </row>
    <row r="248" spans="2:3" ht="12.75">
      <c r="B248" s="130"/>
      <c r="C248" s="213"/>
    </row>
    <row r="249" spans="2:3" ht="12.75">
      <c r="B249" s="130"/>
      <c r="C249" s="213"/>
    </row>
    <row r="250" spans="2:3" ht="12.75">
      <c r="B250" s="130"/>
      <c r="C250" s="213"/>
    </row>
    <row r="251" spans="2:3" ht="12.75">
      <c r="B251" s="130"/>
      <c r="C251" s="213"/>
    </row>
    <row r="252" spans="2:3" ht="12.75">
      <c r="B252" s="130"/>
      <c r="C252" s="213"/>
    </row>
    <row r="253" spans="2:3" ht="12.75">
      <c r="B253" s="130"/>
      <c r="C253" s="213"/>
    </row>
    <row r="254" spans="2:3" ht="12.75">
      <c r="B254" s="130"/>
      <c r="C254" s="213"/>
    </row>
    <row r="255" spans="2:3" ht="12.75">
      <c r="B255" s="130"/>
      <c r="C255" s="213"/>
    </row>
    <row r="256" spans="2:3" ht="12.75">
      <c r="B256" s="130"/>
      <c r="C256" s="213"/>
    </row>
    <row r="257" spans="2:3" ht="12.75">
      <c r="B257" s="130"/>
      <c r="C257" s="213"/>
    </row>
    <row r="258" spans="2:3" ht="12.75">
      <c r="B258" s="130"/>
      <c r="C258" s="213"/>
    </row>
    <row r="259" spans="2:3" ht="12.75">
      <c r="B259" s="130"/>
      <c r="C259" s="213"/>
    </row>
    <row r="260" spans="2:3" ht="12.75">
      <c r="B260" s="130"/>
      <c r="C260" s="213"/>
    </row>
    <row r="261" spans="2:3" ht="12.75">
      <c r="B261" s="130"/>
      <c r="C261" s="213"/>
    </row>
    <row r="262" spans="2:3" ht="12.75">
      <c r="B262" s="130"/>
      <c r="C262" s="213"/>
    </row>
    <row r="263" spans="2:3" ht="12.75">
      <c r="B263" s="130"/>
      <c r="C263" s="213"/>
    </row>
    <row r="264" spans="2:3" ht="12.75">
      <c r="B264" s="130"/>
      <c r="C264" s="213"/>
    </row>
    <row r="265" spans="2:3" ht="12.75">
      <c r="B265" s="130"/>
      <c r="C265" s="213"/>
    </row>
    <row r="266" spans="2:3" ht="12.75">
      <c r="B266" s="130"/>
      <c r="C266" s="213"/>
    </row>
    <row r="267" spans="2:3" ht="12.75">
      <c r="B267" s="130"/>
      <c r="C267" s="213"/>
    </row>
    <row r="268" spans="2:3" ht="12.75">
      <c r="B268" s="130"/>
      <c r="C268" s="213"/>
    </row>
    <row r="269" spans="2:3" ht="12.75">
      <c r="B269" s="130"/>
      <c r="C269" s="213"/>
    </row>
    <row r="270" spans="2:3" ht="12.75">
      <c r="B270" s="130"/>
      <c r="C270" s="213"/>
    </row>
    <row r="271" spans="2:3" ht="12.75">
      <c r="B271" s="130"/>
      <c r="C271" s="213"/>
    </row>
    <row r="272" spans="2:3" ht="12.75">
      <c r="B272" s="130"/>
      <c r="C272" s="213"/>
    </row>
    <row r="273" spans="2:3" ht="12.75">
      <c r="B273" s="130"/>
      <c r="C273" s="213"/>
    </row>
    <row r="274" spans="2:3" ht="12.75">
      <c r="B274" s="130"/>
      <c r="C274" s="213"/>
    </row>
    <row r="275" spans="2:3" ht="12.75">
      <c r="B275" s="130"/>
      <c r="C275" s="213"/>
    </row>
    <row r="276" spans="2:3" ht="12.75">
      <c r="B276" s="130"/>
      <c r="C276" s="213"/>
    </row>
    <row r="277" spans="2:3" ht="12.75">
      <c r="B277" s="130"/>
      <c r="C277" s="213"/>
    </row>
    <row r="278" spans="2:3" ht="12.75">
      <c r="B278" s="130"/>
      <c r="C278" s="213"/>
    </row>
    <row r="279" spans="2:3" ht="12.75">
      <c r="B279" s="130"/>
      <c r="C279" s="213"/>
    </row>
    <row r="280" spans="2:3" ht="12.75">
      <c r="B280" s="130"/>
      <c r="C280" s="213"/>
    </row>
    <row r="281" spans="2:3" ht="12.75">
      <c r="B281" s="130"/>
      <c r="C281" s="213"/>
    </row>
    <row r="282" spans="2:3" ht="12.75">
      <c r="B282" s="130"/>
      <c r="C282" s="213"/>
    </row>
    <row r="283" spans="2:3" ht="12.75">
      <c r="B283" s="130"/>
      <c r="C283" s="213"/>
    </row>
    <row r="284" spans="2:3" ht="12.75">
      <c r="B284" s="130"/>
      <c r="C284" s="213"/>
    </row>
    <row r="285" spans="2:3" ht="12.75">
      <c r="B285" s="130"/>
      <c r="C285" s="213"/>
    </row>
    <row r="286" spans="2:3" ht="12.75">
      <c r="B286" s="130"/>
      <c r="C286" s="213"/>
    </row>
    <row r="287" spans="2:3" ht="12.75">
      <c r="B287" s="130"/>
      <c r="C287" s="213"/>
    </row>
    <row r="288" spans="2:3" ht="12.75">
      <c r="B288" s="130"/>
      <c r="C288" s="213"/>
    </row>
    <row r="289" spans="2:3" ht="12.75">
      <c r="B289" s="130"/>
      <c r="C289" s="213"/>
    </row>
    <row r="290" ht="12.75">
      <c r="B290" s="130"/>
    </row>
    <row r="291" ht="12.75">
      <c r="B291" s="130"/>
    </row>
    <row r="292" ht="12.75">
      <c r="B292" s="130"/>
    </row>
    <row r="293" ht="12.75">
      <c r="B293" s="130"/>
    </row>
    <row r="294" ht="12.75">
      <c r="B294" s="130"/>
    </row>
    <row r="295" ht="12.75">
      <c r="B295" s="130"/>
    </row>
    <row r="296" ht="12.75">
      <c r="B296" s="130"/>
    </row>
    <row r="297" ht="12.75">
      <c r="B297" s="130"/>
    </row>
    <row r="298" ht="12.75">
      <c r="B298" s="130"/>
    </row>
    <row r="299" ht="12.75">
      <c r="B299" s="130"/>
    </row>
    <row r="300" ht="12.75">
      <c r="B300" s="130"/>
    </row>
    <row r="301" ht="12.75">
      <c r="B301" s="130"/>
    </row>
    <row r="302" ht="12.75">
      <c r="B302" s="130"/>
    </row>
    <row r="303" ht="12.75">
      <c r="B303" s="130"/>
    </row>
    <row r="304" ht="12.75">
      <c r="B304" s="130"/>
    </row>
    <row r="305" ht="12.75">
      <c r="B305" s="130"/>
    </row>
    <row r="306" ht="12.75">
      <c r="B306" s="130"/>
    </row>
    <row r="307" ht="12.75">
      <c r="B307" s="130"/>
    </row>
    <row r="308" ht="12.75">
      <c r="B308" s="130"/>
    </row>
    <row r="309" ht="12.75">
      <c r="B309" s="130"/>
    </row>
    <row r="310" ht="12.75">
      <c r="B310" s="130"/>
    </row>
    <row r="311" ht="12.75">
      <c r="B311" s="130"/>
    </row>
    <row r="312" ht="12.75">
      <c r="B312" s="130"/>
    </row>
    <row r="313" ht="12.75">
      <c r="B313" s="130"/>
    </row>
    <row r="314" ht="12.75">
      <c r="B314" s="130"/>
    </row>
    <row r="315" ht="12.75">
      <c r="B315" s="130"/>
    </row>
    <row r="316" ht="12.75">
      <c r="B316" s="130"/>
    </row>
    <row r="317" ht="12.75">
      <c r="B317" s="130"/>
    </row>
    <row r="318" ht="12.75">
      <c r="B318" s="130"/>
    </row>
    <row r="319" ht="12.75">
      <c r="B319" s="130"/>
    </row>
    <row r="320" ht="12.75">
      <c r="B320" s="130"/>
    </row>
    <row r="321" ht="12.75">
      <c r="B321" s="130"/>
    </row>
    <row r="322" ht="12.75">
      <c r="B322" s="130"/>
    </row>
    <row r="323" ht="12.75">
      <c r="B323" s="130"/>
    </row>
    <row r="324" ht="12.75">
      <c r="B324" s="130"/>
    </row>
    <row r="325" ht="12.75">
      <c r="B325" s="130"/>
    </row>
    <row r="326" ht="12.75">
      <c r="B326" s="130"/>
    </row>
    <row r="327" ht="12.75">
      <c r="B327" s="130"/>
    </row>
    <row r="328" ht="12.75">
      <c r="B328" s="130"/>
    </row>
    <row r="329" ht="12.75">
      <c r="B329" s="130"/>
    </row>
    <row r="330" ht="12.75">
      <c r="B330" s="130"/>
    </row>
    <row r="331" ht="12.75">
      <c r="B331" s="130"/>
    </row>
    <row r="332" ht="12.75">
      <c r="B332" s="130"/>
    </row>
    <row r="333" ht="12.75">
      <c r="B333" s="130"/>
    </row>
    <row r="334" ht="12.75">
      <c r="B334" s="130"/>
    </row>
    <row r="335" ht="12.75">
      <c r="B335" s="130"/>
    </row>
    <row r="336" ht="12.75">
      <c r="B336" s="130"/>
    </row>
    <row r="337" ht="12.75">
      <c r="B337" s="130"/>
    </row>
    <row r="338" ht="12.75">
      <c r="B338" s="130"/>
    </row>
    <row r="339" ht="12.75">
      <c r="B339" s="130"/>
    </row>
    <row r="340" ht="12.75">
      <c r="B340" s="130"/>
    </row>
    <row r="341" ht="12.75">
      <c r="B341" s="130"/>
    </row>
    <row r="342" ht="12.75">
      <c r="B342" s="130"/>
    </row>
    <row r="343" ht="12.75">
      <c r="B343" s="130"/>
    </row>
    <row r="344" ht="12.75">
      <c r="B344" s="130"/>
    </row>
    <row r="345" ht="12.75">
      <c r="B345" s="130"/>
    </row>
    <row r="346" ht="12.75">
      <c r="B346" s="130"/>
    </row>
    <row r="347" ht="12.75">
      <c r="B347" s="130"/>
    </row>
    <row r="348" ht="12.75">
      <c r="B348" s="130"/>
    </row>
    <row r="349" ht="12.75">
      <c r="B349" s="130"/>
    </row>
    <row r="350" ht="12.75">
      <c r="B350" s="130"/>
    </row>
    <row r="351" ht="12.75">
      <c r="B351" s="130"/>
    </row>
    <row r="352" ht="12.75">
      <c r="B352" s="130"/>
    </row>
    <row r="353" ht="12.75">
      <c r="B353" s="130"/>
    </row>
    <row r="354" ht="12.75">
      <c r="B354" s="130"/>
    </row>
    <row r="355" ht="12.75">
      <c r="B355" s="130"/>
    </row>
    <row r="356" ht="12.75">
      <c r="B356" s="130"/>
    </row>
    <row r="357" ht="12.75">
      <c r="B357" s="130"/>
    </row>
    <row r="358" ht="12.75">
      <c r="B358" s="130"/>
    </row>
    <row r="359" ht="12.75">
      <c r="B359" s="130"/>
    </row>
    <row r="360" ht="12.75">
      <c r="B360" s="130"/>
    </row>
    <row r="361" ht="12.75">
      <c r="B361" s="130"/>
    </row>
    <row r="362" ht="12.75">
      <c r="B362" s="130"/>
    </row>
    <row r="363" ht="12.75">
      <c r="B363" s="130"/>
    </row>
    <row r="364" ht="12.75">
      <c r="B364" s="130"/>
    </row>
    <row r="365" ht="12.75">
      <c r="B365" s="130"/>
    </row>
    <row r="366" ht="12.75">
      <c r="B366" s="130"/>
    </row>
    <row r="367" ht="12.75">
      <c r="B367" s="130"/>
    </row>
    <row r="368" ht="12.75">
      <c r="B368" s="130"/>
    </row>
    <row r="369" ht="12.75">
      <c r="B369" s="130"/>
    </row>
    <row r="370" ht="12.75">
      <c r="B370" s="130"/>
    </row>
    <row r="371" ht="12.75">
      <c r="B371" s="130"/>
    </row>
    <row r="372" ht="12.75">
      <c r="B372" s="130"/>
    </row>
    <row r="373" ht="12.75">
      <c r="B373" s="130"/>
    </row>
    <row r="374" ht="12.75">
      <c r="B374" s="130"/>
    </row>
    <row r="375" ht="12.75">
      <c r="B375" s="130"/>
    </row>
    <row r="376" ht="12.75">
      <c r="B376" s="130"/>
    </row>
    <row r="377" ht="12.75">
      <c r="B377" s="130"/>
    </row>
    <row r="378" ht="12.75">
      <c r="B378" s="130"/>
    </row>
    <row r="379" ht="12.75">
      <c r="B379" s="130"/>
    </row>
    <row r="380" ht="12.75">
      <c r="B380" s="130"/>
    </row>
    <row r="381" ht="12.75">
      <c r="B381" s="130"/>
    </row>
    <row r="382" ht="12.75">
      <c r="B382" s="130"/>
    </row>
    <row r="383" ht="12.75">
      <c r="B383" s="130"/>
    </row>
    <row r="384" ht="12.75">
      <c r="B384" s="130"/>
    </row>
    <row r="385" ht="12.75">
      <c r="B385" s="130"/>
    </row>
    <row r="386" ht="12.75">
      <c r="B386" s="130"/>
    </row>
    <row r="387" ht="12.75">
      <c r="B387" s="130"/>
    </row>
    <row r="388" ht="12.75">
      <c r="B388" s="130"/>
    </row>
    <row r="389" ht="12.75">
      <c r="B389" s="130"/>
    </row>
    <row r="390" ht="12.75">
      <c r="B390" s="130"/>
    </row>
    <row r="391" ht="12.75">
      <c r="B391" s="130"/>
    </row>
    <row r="392" ht="12.75">
      <c r="B392" s="130"/>
    </row>
    <row r="393" ht="12.75">
      <c r="B393" s="130"/>
    </row>
    <row r="394" ht="12.75">
      <c r="B394" s="130"/>
    </row>
    <row r="395" ht="12.75">
      <c r="B395" s="130"/>
    </row>
    <row r="396" ht="12.75">
      <c r="B396" s="130"/>
    </row>
    <row r="397" ht="12.75">
      <c r="B397" s="130"/>
    </row>
    <row r="398" ht="12.75">
      <c r="B398" s="130"/>
    </row>
    <row r="399" ht="12.75">
      <c r="B399" s="130"/>
    </row>
    <row r="400" ht="12.75">
      <c r="B400" s="130"/>
    </row>
    <row r="401" ht="12.75">
      <c r="B401" s="130"/>
    </row>
    <row r="402" ht="12.75">
      <c r="B402" s="130"/>
    </row>
    <row r="403" ht="12.75">
      <c r="B403" s="130"/>
    </row>
    <row r="404" ht="12.75">
      <c r="B404" s="130"/>
    </row>
    <row r="405" ht="12.75">
      <c r="B405" s="130"/>
    </row>
    <row r="406" ht="12.75">
      <c r="B406" s="130"/>
    </row>
    <row r="407" ht="12.75">
      <c r="B407" s="130"/>
    </row>
    <row r="408" ht="12.75">
      <c r="B408" s="130"/>
    </row>
  </sheetData>
  <printOptions/>
  <pageMargins left="0.71" right="0.2755905511811024" top="0.82" bottom="0.74" header="0.5118110236220472" footer="0.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2:V34"/>
  <sheetViews>
    <sheetView zoomScale="50" zoomScaleNormal="50" workbookViewId="0" topLeftCell="A1">
      <selection activeCell="L47" sqref="L47"/>
    </sheetView>
  </sheetViews>
  <sheetFormatPr defaultColWidth="9.00390625" defaultRowHeight="12.75"/>
  <cols>
    <col min="1" max="3" width="3.625" style="0" customWidth="1"/>
    <col min="4" max="4" width="0.37109375" style="0" customWidth="1"/>
    <col min="5" max="7" width="3.625" style="0" hidden="1" customWidth="1"/>
    <col min="8" max="8" width="39.125" style="0" customWidth="1"/>
    <col min="9" max="9" width="10.625" style="0" customWidth="1"/>
    <col min="10" max="10" width="10.125" style="0" bestFit="1" customWidth="1"/>
  </cols>
  <sheetData>
    <row r="1" ht="13.5" customHeight="1"/>
    <row r="2" spans="8:13" ht="32.25" customHeight="1">
      <c r="H2" s="250"/>
      <c r="I2" s="250"/>
      <c r="J2" s="250"/>
      <c r="K2" s="250"/>
      <c r="L2" s="250"/>
      <c r="M2" s="250"/>
    </row>
    <row r="3" ht="13.5" thickBot="1"/>
    <row r="4" spans="8:9" ht="12.75">
      <c r="H4" s="244" t="s">
        <v>149</v>
      </c>
      <c r="I4" s="237"/>
    </row>
    <row r="5" spans="8:9" ht="12.75">
      <c r="H5" s="235" t="s">
        <v>136</v>
      </c>
      <c r="I5" s="239">
        <v>459875</v>
      </c>
    </row>
    <row r="6" spans="8:9" ht="12.75">
      <c r="H6" s="235" t="s">
        <v>137</v>
      </c>
      <c r="I6" s="239">
        <v>88136</v>
      </c>
    </row>
    <row r="7" spans="8:9" ht="12.75">
      <c r="H7" s="235" t="s">
        <v>138</v>
      </c>
      <c r="I7" s="239">
        <v>20021</v>
      </c>
    </row>
    <row r="8" spans="8:9" ht="12.75">
      <c r="H8" s="235" t="s">
        <v>139</v>
      </c>
      <c r="I8" s="239">
        <v>60</v>
      </c>
    </row>
    <row r="9" spans="8:10" ht="12.75">
      <c r="H9" s="235" t="s">
        <v>150</v>
      </c>
      <c r="I9" s="239">
        <v>980954</v>
      </c>
      <c r="J9" s="124"/>
    </row>
    <row r="10" spans="8:9" ht="12.75">
      <c r="H10" s="235" t="s">
        <v>151</v>
      </c>
      <c r="I10" s="245">
        <v>7723326</v>
      </c>
    </row>
    <row r="11" spans="8:9" ht="12.75">
      <c r="H11" s="235" t="s">
        <v>152</v>
      </c>
      <c r="I11" s="239">
        <v>1400787</v>
      </c>
    </row>
    <row r="12" spans="8:9" ht="12.75">
      <c r="H12" s="235" t="s">
        <v>54</v>
      </c>
      <c r="I12" s="239">
        <v>2299703</v>
      </c>
    </row>
    <row r="13" spans="8:9" ht="12.75">
      <c r="H13" s="235" t="s">
        <v>140</v>
      </c>
      <c r="I13" s="239">
        <v>144851</v>
      </c>
    </row>
    <row r="14" spans="8:9" ht="12.75">
      <c r="H14" s="235" t="s">
        <v>141</v>
      </c>
      <c r="I14" s="239">
        <v>65696</v>
      </c>
    </row>
    <row r="15" spans="8:9" ht="12.75">
      <c r="H15" s="235" t="s">
        <v>142</v>
      </c>
      <c r="I15" s="239">
        <v>721649</v>
      </c>
    </row>
    <row r="16" spans="8:9" ht="12.75">
      <c r="H16" s="235" t="s">
        <v>143</v>
      </c>
      <c r="I16" s="239">
        <v>70146</v>
      </c>
    </row>
    <row r="17" spans="8:9" ht="12.75">
      <c r="H17" s="235" t="s">
        <v>144</v>
      </c>
      <c r="I17" s="239">
        <v>396418</v>
      </c>
    </row>
    <row r="18" spans="8:9" ht="12.75">
      <c r="H18" s="235" t="s">
        <v>145</v>
      </c>
      <c r="I18" s="239">
        <v>73655</v>
      </c>
    </row>
    <row r="19" spans="8:9" ht="12.75">
      <c r="H19" s="235"/>
      <c r="I19" s="239"/>
    </row>
    <row r="20" spans="8:9" ht="13.5" thickBot="1">
      <c r="H20" s="242" t="s">
        <v>147</v>
      </c>
      <c r="I20" s="243">
        <f>SUM(I5:I18)</f>
        <v>14445277</v>
      </c>
    </row>
    <row r="21" ht="12" customHeight="1"/>
    <row r="28" ht="12.75">
      <c r="V28" s="248"/>
    </row>
    <row r="30" spans="8:9" ht="12.75">
      <c r="H30" t="s">
        <v>154</v>
      </c>
      <c r="I30" s="246">
        <v>15343875</v>
      </c>
    </row>
    <row r="31" spans="8:11" ht="12.75">
      <c r="H31" t="s">
        <v>153</v>
      </c>
      <c r="I31" s="246">
        <v>14445277</v>
      </c>
      <c r="J31" s="247" t="s">
        <v>155</v>
      </c>
      <c r="K31" s="247"/>
    </row>
    <row r="32" spans="8:9" ht="12.75">
      <c r="H32" t="s">
        <v>156</v>
      </c>
      <c r="I32" s="246">
        <v>500000</v>
      </c>
    </row>
    <row r="33" spans="8:9" ht="12.75">
      <c r="H33" t="s">
        <v>158</v>
      </c>
      <c r="I33" s="246">
        <v>15843875</v>
      </c>
    </row>
    <row r="34" spans="8:10" ht="12.75">
      <c r="H34" t="s">
        <v>157</v>
      </c>
      <c r="I34" s="246">
        <v>14945277</v>
      </c>
      <c r="J34" s="247" t="s">
        <v>159</v>
      </c>
    </row>
  </sheetData>
  <mergeCells count="1">
    <mergeCell ref="H2:M2"/>
  </mergeCell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6:M24"/>
  <sheetViews>
    <sheetView workbookViewId="0" topLeftCell="A1">
      <selection activeCell="F4" sqref="F4"/>
    </sheetView>
  </sheetViews>
  <sheetFormatPr defaultColWidth="9.00390625" defaultRowHeight="12.75"/>
  <cols>
    <col min="3" max="3" width="33.375" style="0" customWidth="1"/>
    <col min="4" max="4" width="11.25390625" style="0" customWidth="1"/>
  </cols>
  <sheetData>
    <row r="5" ht="13.5" thickBot="1"/>
    <row r="6" spans="2:4" ht="12.75">
      <c r="B6" s="236"/>
      <c r="C6" s="244" t="s">
        <v>148</v>
      </c>
      <c r="D6" s="237"/>
    </row>
    <row r="7" spans="2:4" ht="12.75">
      <c r="B7" s="238" t="s">
        <v>8</v>
      </c>
      <c r="C7" s="235" t="s">
        <v>133</v>
      </c>
      <c r="D7" s="239">
        <v>969</v>
      </c>
    </row>
    <row r="8" spans="2:13" ht="12.75">
      <c r="B8" s="240">
        <v>400</v>
      </c>
      <c r="C8" s="235" t="s">
        <v>134</v>
      </c>
      <c r="D8" s="239">
        <v>91000</v>
      </c>
      <c r="M8" s="130"/>
    </row>
    <row r="9" spans="2:4" ht="12.75">
      <c r="B9" s="240">
        <v>600</v>
      </c>
      <c r="C9" s="235" t="s">
        <v>135</v>
      </c>
      <c r="D9" s="239">
        <v>500190</v>
      </c>
    </row>
    <row r="10" spans="2:4" ht="12.75">
      <c r="B10" s="240">
        <v>700</v>
      </c>
      <c r="C10" s="235" t="s">
        <v>136</v>
      </c>
      <c r="D10" s="239">
        <v>437828</v>
      </c>
    </row>
    <row r="11" spans="2:4" ht="12.75">
      <c r="B11" s="240">
        <v>710</v>
      </c>
      <c r="C11" s="235" t="s">
        <v>30</v>
      </c>
      <c r="D11" s="239">
        <v>83147</v>
      </c>
    </row>
    <row r="12" spans="2:4" ht="12.75">
      <c r="B12" s="240">
        <v>750</v>
      </c>
      <c r="C12" s="235" t="s">
        <v>137</v>
      </c>
      <c r="D12" s="239">
        <v>2352766</v>
      </c>
    </row>
    <row r="13" spans="2:4" ht="12.75">
      <c r="B13" s="240">
        <v>751</v>
      </c>
      <c r="C13" s="235" t="s">
        <v>138</v>
      </c>
      <c r="D13" s="239">
        <v>19994</v>
      </c>
    </row>
    <row r="14" spans="2:4" ht="12.75">
      <c r="B14" s="240">
        <v>754</v>
      </c>
      <c r="C14" s="235" t="s">
        <v>139</v>
      </c>
      <c r="D14" s="239">
        <v>360114</v>
      </c>
    </row>
    <row r="15" spans="2:4" ht="12.75">
      <c r="B15" s="240">
        <v>758</v>
      </c>
      <c r="C15" s="235" t="s">
        <v>54</v>
      </c>
      <c r="D15" s="239">
        <v>836463</v>
      </c>
    </row>
    <row r="16" spans="2:4" ht="12.75">
      <c r="B16" s="240">
        <v>801</v>
      </c>
      <c r="C16" s="235" t="s">
        <v>140</v>
      </c>
      <c r="D16" s="239">
        <v>3159497</v>
      </c>
    </row>
    <row r="17" spans="2:4" ht="12.75">
      <c r="B17" s="240">
        <v>851</v>
      </c>
      <c r="C17" s="235" t="s">
        <v>141</v>
      </c>
      <c r="D17" s="239">
        <v>90198</v>
      </c>
    </row>
    <row r="18" spans="2:4" ht="12.75">
      <c r="B18" s="240">
        <v>853</v>
      </c>
      <c r="C18" s="235" t="s">
        <v>142</v>
      </c>
      <c r="D18" s="239">
        <v>1422940</v>
      </c>
    </row>
    <row r="19" spans="2:4" ht="12.75">
      <c r="B19" s="240">
        <v>854</v>
      </c>
      <c r="C19" s="235" t="s">
        <v>143</v>
      </c>
      <c r="D19" s="239">
        <v>948849</v>
      </c>
    </row>
    <row r="20" spans="2:4" ht="12.75">
      <c r="B20" s="240">
        <v>900</v>
      </c>
      <c r="C20" s="235" t="s">
        <v>144</v>
      </c>
      <c r="D20" s="239">
        <v>1981696</v>
      </c>
    </row>
    <row r="21" spans="2:4" ht="12.75">
      <c r="B21" s="240">
        <v>921</v>
      </c>
      <c r="C21" s="235" t="s">
        <v>145</v>
      </c>
      <c r="D21" s="239">
        <v>855449</v>
      </c>
    </row>
    <row r="22" spans="2:4" ht="12.75">
      <c r="B22" s="240">
        <v>926</v>
      </c>
      <c r="C22" s="235" t="s">
        <v>146</v>
      </c>
      <c r="D22" s="239">
        <v>107414</v>
      </c>
    </row>
    <row r="23" spans="2:4" ht="12.75">
      <c r="B23" s="240"/>
      <c r="C23" s="235"/>
      <c r="D23" s="239"/>
    </row>
    <row r="24" spans="2:4" ht="13.5" thickBot="1">
      <c r="B24" s="241"/>
      <c r="C24" s="242" t="s">
        <v>147</v>
      </c>
      <c r="D24" s="243">
        <f>SUM(D7:D23)</f>
        <v>13248514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Fin2</cp:lastModifiedBy>
  <cp:lastPrinted>2003-04-16T08:08:35Z</cp:lastPrinted>
  <dcterms:created xsi:type="dcterms:W3CDTF">2002-02-07T13:43:05Z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