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tabRatio="603" activeTab="1"/>
  </bookViews>
  <sheets>
    <sheet name="BURMISTRZ" sheetId="1" r:id="rId1"/>
    <sheet name="RIO, RADNI 7.3.03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<sst xmlns="http://schemas.openxmlformats.org/spreadsheetml/2006/main" count="588" uniqueCount="290">
  <si>
    <t>Dz.</t>
  </si>
  <si>
    <t>Rozdział</t>
  </si>
  <si>
    <t>par.</t>
  </si>
  <si>
    <t>Wyszczególnienie</t>
  </si>
  <si>
    <t>.010</t>
  </si>
  <si>
    <t>Rolnictwo i  łowiectwo</t>
  </si>
  <si>
    <t>.01095</t>
  </si>
  <si>
    <t xml:space="preserve">Pozostała działalność </t>
  </si>
  <si>
    <t>Wpłaty gmin na rzecz izb rolniczych w wysokości 2% uzyskanych wpływów z podatku rolnego</t>
  </si>
  <si>
    <t>Wytwarzanie i  zaopatrywanie w energię elektryczną, gaz i wodę</t>
  </si>
  <si>
    <t>Dostarczanie wody</t>
  </si>
  <si>
    <t>Dotacja przedmiotowa z budżetu dla zakładu budżetowego lub gospodarstwa pomocniczego</t>
  </si>
  <si>
    <t>Transport i  łączność</t>
  </si>
  <si>
    <t xml:space="preserve">Drogi publiczne gminne </t>
  </si>
  <si>
    <t>Różne wydatki na rzecz osób fizycznych</t>
  </si>
  <si>
    <t>Składki na ubezpieczenia społeczne</t>
  </si>
  <si>
    <t>Zakup usług remontowych</t>
  </si>
  <si>
    <t>powierzchniowe utwardzanie ul. Wita Stwosza,                   23 Stycznia,  Miedawa, Jagiellońska</t>
  </si>
  <si>
    <t>remonty chodników: Świętojańska, Staropocztowa, Krakowska</t>
  </si>
  <si>
    <t>modernizacja ul. Browarnej</t>
  </si>
  <si>
    <t>remont dróg tłuczniowych</t>
  </si>
  <si>
    <t>bieżące utrzymanie dróg powiatowych</t>
  </si>
  <si>
    <t>zimowe utrzymanie dróg</t>
  </si>
  <si>
    <t xml:space="preserve"> remonty bieżące</t>
  </si>
  <si>
    <t xml:space="preserve">uregulowanie stanu prawnego drogi przy ul.Sikorskiego </t>
  </si>
  <si>
    <t xml:space="preserve">Zakup usług pozostałych  </t>
  </si>
  <si>
    <t>Gospodarka  mieszkaniowa</t>
  </si>
  <si>
    <t>Zakłady gospodarki mieszkaniowej</t>
  </si>
  <si>
    <t>Dotacja przedmiotowa z budżetu dla zakładu budżetowego lub gospodarstwa pomocniczego - Miejski Zakład Budynków Komunalnych</t>
  </si>
  <si>
    <t>w tym na remont budynku Straży Miejskiej</t>
  </si>
  <si>
    <t>Gospodarka gruntami i nieruchomościami</t>
  </si>
  <si>
    <t>Wydatki inwestycyjne jednostek budzetowych</t>
  </si>
  <si>
    <t>wykup budynku ul. "Łosińska"  - budynek i grunt</t>
  </si>
  <si>
    <t>Działalność usługowa</t>
  </si>
  <si>
    <t>Plany zagospodarowania przestrzennego</t>
  </si>
  <si>
    <t>Zakup usług pozostałych</t>
  </si>
  <si>
    <t>Opracowania geodezyjne i kartograficzne</t>
  </si>
  <si>
    <t xml:space="preserve">Zakup usług pozostałych </t>
  </si>
  <si>
    <t>Wydatki na zakupy inwestycyjne jednostek budzetowych - pierwokup działek</t>
  </si>
  <si>
    <t xml:space="preserve">Administracja publiczna </t>
  </si>
  <si>
    <t xml:space="preserve">Urzędy Wojewódzkie      </t>
  </si>
  <si>
    <t>Wynagrodzenia osobowe pracowników</t>
  </si>
  <si>
    <t>Składki na Fundusz Pracy</t>
  </si>
  <si>
    <r>
      <t xml:space="preserve">Zakup materiałów i wyposażenia </t>
    </r>
    <r>
      <rPr>
        <sz val="10"/>
        <color indexed="8"/>
        <rFont val="Arial CE"/>
        <family val="0"/>
      </rPr>
      <t>(USC)</t>
    </r>
  </si>
  <si>
    <t>Odpisy na zakł. fundusz świadczeń socjalnych</t>
  </si>
  <si>
    <t>Starostwa powiatowe</t>
  </si>
  <si>
    <t xml:space="preserve">Rady Gmin        </t>
  </si>
  <si>
    <t>Wpłaty gmin i powiatów na rzecz innych jednostek samorządu terytorialnego oraz związków gmin lub związków powiatów na dofinansowanie zadań bieżących</t>
  </si>
  <si>
    <t>Wynagrodzenia osobowe pracowników                        (związane z pracą Komisji)</t>
  </si>
  <si>
    <t>Zakup materiałów i wyposażenia</t>
  </si>
  <si>
    <t>Podróże służbowe krajowe</t>
  </si>
  <si>
    <t>Podróże służbowe zagraniczne</t>
  </si>
  <si>
    <t>Promocja miasta Sławkowa</t>
  </si>
  <si>
    <t xml:space="preserve">Urzędy Gmin </t>
  </si>
  <si>
    <t>Nagrody i wydatki osob. nie zaliczane do wynagrodzenia</t>
  </si>
  <si>
    <t>Dodatkowe wynagrodzenie roczne</t>
  </si>
  <si>
    <t>Zakup materiałów i wyposażenia - Informatyk</t>
  </si>
  <si>
    <t>Zakup usług pozostałych - B H P</t>
  </si>
  <si>
    <t xml:space="preserve">Zakup usług pozostałych - U S C </t>
  </si>
  <si>
    <t xml:space="preserve">Różne opłaty i składki  </t>
  </si>
  <si>
    <t>Pozostałe odsetki</t>
  </si>
  <si>
    <t>Wydatki na zakupy inwestycyjne jedn. budżet.</t>
  </si>
  <si>
    <t>Pobór podatków, opłat i niepodatkowych należności budżetowych</t>
  </si>
  <si>
    <t>Wynagrodzenia agencyjno-prowizyjne</t>
  </si>
  <si>
    <t>Urzędy naczelnych organów władzy państwowej, kontroli i ochrony prawa</t>
  </si>
  <si>
    <t>Wybory do rad gmin, rad powiatów i sejmików województw oraz referenda gminne, powiatowe i wojewódzkie</t>
  </si>
  <si>
    <t>Bezpieczeństwo publiczne i ochrona p/pożarowa</t>
  </si>
  <si>
    <t xml:space="preserve">Ochotnicze Straże Pożarne     </t>
  </si>
  <si>
    <t>Nagrody i wydatki osobowe nie zaliczane do wynagrodzeń</t>
  </si>
  <si>
    <t>Dodatkowe wynagrodzenia roczne</t>
  </si>
  <si>
    <t>Zakup energii</t>
  </si>
  <si>
    <t>Różne opłaty i składki</t>
  </si>
  <si>
    <t>Dotacja podmiotowa z budżetu dla jednostek nie zaliczanych do sektora finansów publicznych</t>
  </si>
  <si>
    <t xml:space="preserve">Obrona Cywilna       </t>
  </si>
  <si>
    <t xml:space="preserve">Straż Miejska         </t>
  </si>
  <si>
    <t>Obsługa długu publicznego</t>
  </si>
  <si>
    <t>Obsługa papierów wartościowych, kredytów                                    i pożyczek jednostek samorządu terytorialnego</t>
  </si>
  <si>
    <t>Odsetki i dyskonto od krajowych skarbowych papierów wartościowych oraz pożyczek i kredytów</t>
  </si>
  <si>
    <t>Różne rozliczenia</t>
  </si>
  <si>
    <t>Część podstawowa subwencji ogólnej dla gmin</t>
  </si>
  <si>
    <t>Wpłaty gmin do budżetu państwa</t>
  </si>
  <si>
    <t>Rezerwy ogólne i  celowe</t>
  </si>
  <si>
    <t xml:space="preserve">Rezerwy </t>
  </si>
  <si>
    <t>Oświata i  wychowanie</t>
  </si>
  <si>
    <t>Szkoły podstawowe</t>
  </si>
  <si>
    <t>Nagrody i wydatki osob. nie zaliczane do wynagrodzeń</t>
  </si>
  <si>
    <t>Gimnazja</t>
  </si>
  <si>
    <t>Nagrody i wydatki osob. nie zaliczane do wynagr.</t>
  </si>
  <si>
    <t>Dowożenie uczniów do szkół</t>
  </si>
  <si>
    <t>Zespoły ekonomiczno-administracyjne szkół</t>
  </si>
  <si>
    <t>Odpisy na zakładowy fundusz świadczeń socj.</t>
  </si>
  <si>
    <t>Licea Ogólnokształcące</t>
  </si>
  <si>
    <t xml:space="preserve">Pozostała działalność       </t>
  </si>
  <si>
    <t>Wydatki inwestycyjne jednostek budżetowych</t>
  </si>
  <si>
    <t xml:space="preserve">Ochrona Zdrowia </t>
  </si>
  <si>
    <t xml:space="preserve">Lecznictwo ambulatoryjne   </t>
  </si>
  <si>
    <t>Przeciwdziałanie alkoholizmowi</t>
  </si>
  <si>
    <t>Świadczenia społeczne</t>
  </si>
  <si>
    <t>Opieka społeczna</t>
  </si>
  <si>
    <t>Składki na ubezpieczenia zdrowotne opłacane za osoby pobierające niektóre świadczenia z pomocy społecznej</t>
  </si>
  <si>
    <t>Składki na ubezpieczenie zdrowotne</t>
  </si>
  <si>
    <t>Zasiłki i  pomoc w naturze oraz składki na ubezpieczenia społeczne</t>
  </si>
  <si>
    <t xml:space="preserve">administracja rządowa    </t>
  </si>
  <si>
    <t>administracja samorządowa</t>
  </si>
  <si>
    <t>Dodatki mieszkaniowe</t>
  </si>
  <si>
    <t>Zasiłki rodzinne, pielęgnacyjne i wychowawcze</t>
  </si>
  <si>
    <t xml:space="preserve">Ośrodki  Pomocy Społecznej </t>
  </si>
  <si>
    <t xml:space="preserve">Składki na ubezpieczenia społeczne </t>
  </si>
  <si>
    <t>Wydatki na zakupy Inwestycyjne jednostek budżetowych</t>
  </si>
  <si>
    <t>Edukacyjna opieka wychowawcza</t>
  </si>
  <si>
    <t xml:space="preserve">Świetlica szkolna     </t>
  </si>
  <si>
    <t>Zakup materiałow i wyposażenia</t>
  </si>
  <si>
    <t xml:space="preserve">Przedszkola       </t>
  </si>
  <si>
    <t>Zakup pomocy naukowych, dydaktycznych            i książek</t>
  </si>
  <si>
    <t>Kolonie i obozy oraz inne formy wypoczynku dzieci i młodzieży szkolnej</t>
  </si>
  <si>
    <t>Dotacja celowa z budżetu na finansowanie lub dofinansowanie zadań zleconych do realizacji pozostałym jednostkom nie zaliczanym do sektora finansów publicznych</t>
  </si>
  <si>
    <t>Szkolne schroniska młodzieżowe</t>
  </si>
  <si>
    <t>Instalacja sygnalizacyjno - alarmowa pożarowa oraz podłączenie do Komendy Straży Pożarnej</t>
  </si>
  <si>
    <t>Pozostała działalność</t>
  </si>
  <si>
    <t>Odpisy na zakł. fundusz świad. socjalnych</t>
  </si>
  <si>
    <t>Gospodarka komunalna i  ochrona  środowiska</t>
  </si>
  <si>
    <t xml:space="preserve">Gospodarka ściekowa i  ochrona wód       </t>
  </si>
  <si>
    <t>Zakup usług pozostałych w tym:</t>
  </si>
  <si>
    <t>konserwacja rowów</t>
  </si>
  <si>
    <t xml:space="preserve">Oczyszczanie miast i wsi      </t>
  </si>
  <si>
    <t xml:space="preserve">Zakup materiałów i wyposażenia </t>
  </si>
  <si>
    <t>wywóz śmieci</t>
  </si>
  <si>
    <t xml:space="preserve">Utrzymanie zieleni w miastach i  gminach       </t>
  </si>
  <si>
    <t xml:space="preserve">Oświetlenie ulic, placów i  dróg </t>
  </si>
  <si>
    <t>Pozostale odsetki</t>
  </si>
  <si>
    <t>Agencje Rozwoju Komunalnego</t>
  </si>
  <si>
    <t>Wykup akcji Agencji Sosnowiec</t>
  </si>
  <si>
    <t>Wpłaty gmin i powiatów na rzecz innych jednostek samorządu terytorialnego oraz związków gmin lub związków powiatów na dofinansowanie zadań bieżacych</t>
  </si>
  <si>
    <t>Zakup energii (Parking)</t>
  </si>
  <si>
    <t>wpłata na PKM Olkusz</t>
  </si>
  <si>
    <t>budowa gazociągu Hrubieszowska</t>
  </si>
  <si>
    <t>budowa oświetlenia Fabryczna i Michałów</t>
  </si>
  <si>
    <t>remont studni zabytkowej Rynek drugi etap</t>
  </si>
  <si>
    <t>dokumentacja techniczna ulic Garncarska           i Zamkowa</t>
  </si>
  <si>
    <t>dokończenie remontu ciągu pieszego od ul.Wał do ul.Piłsudskiego</t>
  </si>
  <si>
    <t>Połączenie Hali Sportowej z Zespołem szkół - łącznik</t>
  </si>
  <si>
    <t>Uzbrojenie techniczne działek ul. Michałów</t>
  </si>
  <si>
    <t>budowa wodociągu, drogi i odwodnienia ulicy Krakowskiej</t>
  </si>
  <si>
    <t>Kultura i  ochrona dziedzictwa narodowego</t>
  </si>
  <si>
    <t xml:space="preserve">Filharmonie, orkiestry, chóry i kapele  </t>
  </si>
  <si>
    <t>Domy i  ośrodki kultury, świetlice i kluby</t>
  </si>
  <si>
    <t>Dotacja podmiotowa z budżetu dla instytucji kultury</t>
  </si>
  <si>
    <t xml:space="preserve">Biblioteki       </t>
  </si>
  <si>
    <t xml:space="preserve">Pozostała działalność        </t>
  </si>
  <si>
    <t>Dotacja dla chóru przy Towarzystwie Miłośników Sławkowa</t>
  </si>
  <si>
    <t>Dotacja dla Stowarzyszenia na Rzecz Wspierania Rozwoju Miasta Sławkowa</t>
  </si>
  <si>
    <t>Koło Gospodyń w Sławkowie</t>
  </si>
  <si>
    <t>Sekcja Wędkarska</t>
  </si>
  <si>
    <t>Organizacja miejskich imprez kulturalnych</t>
  </si>
  <si>
    <t>Kultura fizyczna i  sport</t>
  </si>
  <si>
    <t xml:space="preserve">Zadania w zakresie kultury fizycznej i  sportu </t>
  </si>
  <si>
    <t>Dotacja dla Miejskiego Klubu Sportowego</t>
  </si>
  <si>
    <t>Dotacja dla Towarzystwa Krzewienia Kultury Fizycznej</t>
  </si>
  <si>
    <t>Dotacja dla Uczniowskiego Klubu Sportowego</t>
  </si>
  <si>
    <t>Razem</t>
  </si>
  <si>
    <t>Rozchody związane ze spłatą kredytów</t>
  </si>
  <si>
    <t>Ogółem wydatki i rozchody</t>
  </si>
  <si>
    <r>
      <t xml:space="preserve">Projekt wydatków budżetowych na 2003 rok </t>
    </r>
    <r>
      <rPr>
        <b/>
        <sz val="12"/>
        <color indexed="8"/>
        <rFont val="Arial CE"/>
        <family val="2"/>
      </rPr>
      <t xml:space="preserve">15.11.2002   </t>
    </r>
  </si>
  <si>
    <r>
      <t xml:space="preserve">Projekt wydatków budżetowych na 2003 rok </t>
    </r>
    <r>
      <rPr>
        <b/>
        <sz val="12"/>
        <color indexed="8"/>
        <rFont val="Arial CE"/>
        <family val="2"/>
      </rPr>
      <t xml:space="preserve">07.03.2003  </t>
    </r>
  </si>
  <si>
    <t>Kwota zmiany</t>
  </si>
  <si>
    <t xml:space="preserve">                                  do uchwały budżetowej Nr VI/34/03</t>
  </si>
  <si>
    <t xml:space="preserve">                                  Załącznik Nr 2</t>
  </si>
  <si>
    <t>Wydatki bieżące</t>
  </si>
  <si>
    <t>Wydatki majątkowe</t>
  </si>
  <si>
    <t>przebudowa ul. Browarnej</t>
  </si>
  <si>
    <t>uregulowanie stanu prawnego drogi przy                              ul. Sikorskiego</t>
  </si>
  <si>
    <t xml:space="preserve"> remont dróg tłuczniowych</t>
  </si>
  <si>
    <t xml:space="preserve"> zimowe utrzymanie dróg</t>
  </si>
  <si>
    <t xml:space="preserve"> bieżące utrzymanie dróg powiatowych</t>
  </si>
  <si>
    <t xml:space="preserve"> remonty chodników: Świętojańska, Staropocztowa, Krakowska</t>
  </si>
  <si>
    <t xml:space="preserve"> powierzchniowe utwardzanie ul. Wita Stwosza,                   23 Stycznia,  Miedawa, Jagiellońska</t>
  </si>
  <si>
    <t xml:space="preserve"> Wydatki bieżące</t>
  </si>
  <si>
    <t xml:space="preserve"> Drogi publiczne gminne </t>
  </si>
  <si>
    <t>Wykup budynku przy ul." Łosińskiej" 1 - II rata</t>
  </si>
  <si>
    <t>w tym wynagrodzenia i pochodne</t>
  </si>
  <si>
    <t xml:space="preserve">zadania związane z promocją miasta Sławkowa </t>
  </si>
  <si>
    <t>Rezerwa ogólna</t>
  </si>
  <si>
    <t>w tym wynagrodzenie i pochodne</t>
  </si>
  <si>
    <t>Wydatki bieżące - składki na ubezpieczenie zdrowotne</t>
  </si>
  <si>
    <t xml:space="preserve">                                  Rady Miejskiej w Sławkowie z dnia 7 marca 2003r</t>
  </si>
  <si>
    <t>Wydatki bieżące w tym:</t>
  </si>
  <si>
    <t>remont studni zabytkowej Rynek II etap</t>
  </si>
  <si>
    <t>dokończenie remontu ciągu pieszego od ul. Wał do ul. Piłsudskiego</t>
  </si>
  <si>
    <t>uzbrojenie techniczne działek ul. Michałów</t>
  </si>
  <si>
    <t>Wydatki majątkowe w tym:</t>
  </si>
  <si>
    <t>połączenie Hali Sportowej z Zespołem Szkół - łącznik</t>
  </si>
  <si>
    <t>wpłata  na PKM Olkusz</t>
  </si>
  <si>
    <t>Dotacja przedmiotowa z budżetu dla Miejskiego Zakładu Wodociągów i Kanalizacji</t>
  </si>
  <si>
    <t>Dotacja przedmiotowa z budżetu dla  Miejskiego Zakładu Budynków Komunalnych</t>
  </si>
  <si>
    <t xml:space="preserve"> w tym dotacja przedmiotowa z budżetu dla Miejskiego Zakładu Wodociągów i Kanalizacji</t>
  </si>
  <si>
    <t>Wykup akcji Agencji Sosnowieckiej</t>
  </si>
  <si>
    <t xml:space="preserve">dokumentacja techniczna                                                        ul. Garncarska i Zamkowa </t>
  </si>
  <si>
    <t>budowa wodociągu, drogi i odwodnienia                               ul. Krakowskiej</t>
  </si>
  <si>
    <t xml:space="preserve"> Pozostała działalność</t>
  </si>
  <si>
    <t>Koszty postępowania sądowego                             i prokuratorskiego</t>
  </si>
  <si>
    <t>Wybory do rad gmin, rad powiatów i sejmików województw oraz referenda gminne, powiatowe                    i wojewódzkie</t>
  </si>
  <si>
    <t>Wydatki na zakupy inwestycyjne jednostek budżetowych - zakup 4 radiotelefonów                    i przestrojenie 3 radiotelefonów.</t>
  </si>
  <si>
    <t>Odsetki i dyskonto od krajowych skarbowych papierów wartościowych oraz pożyczek                    i kredytów</t>
  </si>
  <si>
    <t>Zakup pomocy naukowych, dydaktycznych                             i książek</t>
  </si>
  <si>
    <t>Składki na ubezpieczenia zdrowotne opłacane za osoby pobierające niektóre świadczenia                       z pomocy społecznej</t>
  </si>
  <si>
    <t>Płace i pochodne</t>
  </si>
  <si>
    <t xml:space="preserve">                        Miasta Sławkowa na  2003 rok</t>
  </si>
  <si>
    <t xml:space="preserve">                     Projekt wydatków budżetowych</t>
  </si>
  <si>
    <t xml:space="preserve">  z uwzględnieniem zmian w okresie 15.11.2002 - 20.02.2003 r.</t>
  </si>
  <si>
    <t xml:space="preserve">klub Karate </t>
  </si>
  <si>
    <t>Dział</t>
  </si>
  <si>
    <t xml:space="preserve">Urzędy wojewódzkie      </t>
  </si>
  <si>
    <t xml:space="preserve">Rady gmin (miast i miast na prawach powiatu)        </t>
  </si>
  <si>
    <t xml:space="preserve">Urzędy gmin (miast i miast na prawach powiatu) </t>
  </si>
  <si>
    <t>Urzędy naczelnych organów władzy państwowej, kontroli i ochrony prawa oraz sądownictwa</t>
  </si>
  <si>
    <t xml:space="preserve">Ochotnicze straże pożarne     </t>
  </si>
  <si>
    <t xml:space="preserve">Obrona cywilna       </t>
  </si>
  <si>
    <t>Licea ogólnokształcące</t>
  </si>
  <si>
    <t xml:space="preserve">Ochrona zdrowia </t>
  </si>
  <si>
    <t xml:space="preserve">Ośrodki  pomocy społecznej </t>
  </si>
  <si>
    <t xml:space="preserve">Świetlice szkolne     </t>
  </si>
  <si>
    <t>Agencja Rozwoju Komunalnego</t>
  </si>
  <si>
    <t xml:space="preserve">Plan finansowy wydatków budżetowych na 2003 rok </t>
  </si>
  <si>
    <t>Razem wydatki</t>
  </si>
  <si>
    <t>Plan finansowy wydatków budżetowych Miasta Sławkowa</t>
  </si>
  <si>
    <t xml:space="preserve">                                       na 2003 rok</t>
  </si>
  <si>
    <t>Zwiększenie dotacji dla MZWiK</t>
  </si>
  <si>
    <t>Wyjaśnienie</t>
  </si>
  <si>
    <t>Wycena działek celem sprzedaży</t>
  </si>
  <si>
    <t>Środki zabezpieczone na pierwokup działek</t>
  </si>
  <si>
    <t>Zmniejszenie dotacji z Urzędu Wojewódzkiego</t>
  </si>
  <si>
    <t>Zadanie finansowane przez Powiat - dotychczas finansowanie następowało przez Urząd Wojew.</t>
  </si>
  <si>
    <t>Przesunięcie środków z płac UM na obsługę Rady Miejskiej i Zadania Starostwa</t>
  </si>
  <si>
    <t xml:space="preserve">Przesunięcie środków z płac UM na obsługę Rady Miejskiej </t>
  </si>
  <si>
    <t>Przesunięcie środków z płac UM na Zadania Starostwa Powiatowego</t>
  </si>
  <si>
    <t>Promocja Miasta Sławkowa</t>
  </si>
  <si>
    <t>Środki finansowe na wybory uzupełniające do Rady Miejskiej</t>
  </si>
  <si>
    <t>Zwiększenie wartości spłacanych odsetek w związku z dodatkowym kredytem w wysokości 580.000 zł.</t>
  </si>
  <si>
    <t>Zwiększenie rezerwy ogólnej</t>
  </si>
  <si>
    <t>Zmniejszenie płacowe związane ze skutkiem wdrożenia III etapu Karty Nauczyciela dla pracowników nie będących nauczycielami</t>
  </si>
  <si>
    <t>Zwiększenie wydatków Profilaktyki Alkoholowej w związku z niewykorzystaniem dochodów z zezwoleń za sprzedaż alkoholu w 2002 roku - kwota 2.504 zł.</t>
  </si>
  <si>
    <t>Zmniejszenie środków na wypłatę "13" pensji dla dwóch byłych pracowników MOPS</t>
  </si>
  <si>
    <t>Zwiększenie środków - dotacja celowa dla MOPS na zakupy inwestycyjne</t>
  </si>
  <si>
    <t>Zmniejszenie dotacji dla Schroniska Młodzieżowego - na sygnalizację alarmową</t>
  </si>
  <si>
    <t>Zwiększenie dotacji na organizację miejskich imprez kulturalnych</t>
  </si>
  <si>
    <t>Wyłączenie dotacji dla Klubu Karate</t>
  </si>
  <si>
    <t>Remont budynku Straży Miejskiej ze środków finansowych od sponsorów</t>
  </si>
  <si>
    <t>Grunt działki -  budynku Łosińska 1</t>
  </si>
  <si>
    <t>"13" wynagrodzenie dla kierowców OSP Sławków za okres I-VI 2002 roku</t>
  </si>
  <si>
    <t>Zwiększenie odprowadzenia do budżetu państwa - zgodnie z inf. z Ministerstwa Finansów</t>
  </si>
  <si>
    <t>21.02.2003 r.</t>
  </si>
  <si>
    <t>w tym 900 zł z przezn. na poradnię Psych-Pedag.</t>
  </si>
  <si>
    <t>Punkt konsultacyjny paradni Psychologiczno- Pedagogicznej przy Zespole Szkół</t>
  </si>
  <si>
    <t>Zmniejszenie płacowe związane ze skutkiem wdrożenia III etapu Karty Nauczyciela dla pracowników nie będących nauczycielami 1.500 zł oraz zmniejszenie paragrafu  energia - Hali Sportowej finansowanej ze środka specjalnego 14.500 zł.</t>
  </si>
  <si>
    <t>Wg projektu płace - 2.100 zł.</t>
  </si>
  <si>
    <t>na 7m-cy   - 1500</t>
  </si>
  <si>
    <t>Różnica 600 zł. + 1500 zł energia</t>
  </si>
  <si>
    <t>2100 zł. poradnia Psych-Pedagog.</t>
  </si>
  <si>
    <t>Wydatki bieżące - fundusz socjalny dla emerytowanych nauczycieli</t>
  </si>
  <si>
    <t>Dotacja dla Klubu Karate Kyokushin</t>
  </si>
  <si>
    <t>zakup wiat przystankowych</t>
  </si>
  <si>
    <t>oczyszczanie kanionu i inne usługi</t>
  </si>
  <si>
    <t>Wydatki majatkowe - pierwokup działek</t>
  </si>
  <si>
    <t>Wydatki majątkowe - zakup sprzętu komputerowego</t>
  </si>
  <si>
    <t>Wydatki majątkowe zakup i przestrojenie radiostacji związanych z KSRG</t>
  </si>
  <si>
    <t>Punkt konsultacyjny Poradni Psychologiczno - Pedagogicznej przy Zespole Szkół</t>
  </si>
  <si>
    <t>Wydatki bieżące - instalacja przeciwpożarowa</t>
  </si>
  <si>
    <t>Wpłata na KZK GOP</t>
  </si>
  <si>
    <t>dowóz wody</t>
  </si>
  <si>
    <t>użytkowanie sieci gazowej Browarna, Hrubieszowska</t>
  </si>
  <si>
    <t>schronisko dla bezdomnych zwierząt</t>
  </si>
  <si>
    <t>oczyszczanie Rynek - targowisko</t>
  </si>
  <si>
    <t>żołd dla służby zastępczej</t>
  </si>
  <si>
    <t>zakupy materiałów i sprzętu dla służby zastępczej</t>
  </si>
  <si>
    <t>nadzór nad siecią gazową, wodociągową i odwodnienie terenu</t>
  </si>
  <si>
    <t>opracowanie dokumentacji technicznych</t>
  </si>
  <si>
    <t>nadzory specjalistyczne</t>
  </si>
  <si>
    <t>usuwanie awarii</t>
  </si>
  <si>
    <t>wykonanie parkingu przy ulicy Łosińskiej</t>
  </si>
  <si>
    <t>diety radnych</t>
  </si>
  <si>
    <t>wynagrodzenia i pochodne zwiazane z obsługą komisji Rady Miejskiej w Sławkowie</t>
  </si>
  <si>
    <t>zakup materiałów dla Rady Miejskiej</t>
  </si>
  <si>
    <t>współpraca z zagranicą</t>
  </si>
  <si>
    <t>wpłaty na związki gmin</t>
  </si>
  <si>
    <t>wydawanie Kuriera Sławkowskiego</t>
  </si>
  <si>
    <t>w tym    -   remont i wyposażenia budynku Straży Miejskiej</t>
  </si>
  <si>
    <t>szalety na targowisku - media</t>
  </si>
  <si>
    <t>środki finansowe samorządowe - Gmina Sławków</t>
  </si>
  <si>
    <t xml:space="preserve">środki finansowe - SAPARD </t>
  </si>
  <si>
    <t>budowa oświetlenia ul. Fabryczna i Michałów 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</si>
</sst>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0"/>
    </font>
    <font>
      <i/>
      <sz val="10"/>
      <color indexed="8"/>
      <name val="Arial CE"/>
      <family val="2"/>
    </font>
    <font>
      <b/>
      <sz val="16"/>
      <color indexed="8"/>
      <name val="Arial CE"/>
      <family val="2"/>
    </font>
    <font>
      <b/>
      <sz val="12"/>
      <color indexed="8"/>
      <name val="Arial CE"/>
      <family val="2"/>
    </font>
    <font>
      <b/>
      <sz val="18"/>
      <name val="Arial CE"/>
      <family val="2"/>
    </font>
    <font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3" fontId="5" fillId="0" borderId="4" xfId="0" applyNumberFormat="1" applyFont="1" applyBorder="1" applyAlignment="1">
      <alignment horizontal="justify" vertical="justify"/>
    </xf>
    <xf numFmtId="3" fontId="5" fillId="0" borderId="1" xfId="0" applyNumberFormat="1" applyFont="1" applyBorder="1" applyAlignment="1">
      <alignment horizontal="justify" vertical="justify"/>
    </xf>
    <xf numFmtId="3" fontId="5" fillId="0" borderId="1" xfId="0" applyNumberFormat="1" applyFont="1" applyBorder="1" applyAlignment="1">
      <alignment horizontal="left" vertical="justify" wrapText="1"/>
    </xf>
    <xf numFmtId="0" fontId="1" fillId="0" borderId="5" xfId="0" applyFont="1" applyBorder="1" applyAlignment="1">
      <alignment/>
    </xf>
    <xf numFmtId="1" fontId="6" fillId="0" borderId="6" xfId="0" applyNumberFormat="1" applyFont="1" applyBorder="1" applyAlignment="1">
      <alignment horizontal="justify" vertical="justify"/>
    </xf>
    <xf numFmtId="3" fontId="6" fillId="0" borderId="6" xfId="0" applyNumberFormat="1" applyFont="1" applyBorder="1" applyAlignment="1">
      <alignment horizontal="left" vertical="justify" wrapText="1"/>
    </xf>
    <xf numFmtId="1" fontId="5" fillId="0" borderId="4" xfId="0" applyNumberFormat="1" applyFont="1" applyBorder="1" applyAlignment="1">
      <alignment horizontal="justify" vertical="justify"/>
    </xf>
    <xf numFmtId="1" fontId="5" fillId="0" borderId="1" xfId="0" applyNumberFormat="1" applyFont="1" applyBorder="1" applyAlignment="1">
      <alignment horizontal="justify" vertical="justify"/>
    </xf>
    <xf numFmtId="1" fontId="5" fillId="0" borderId="6" xfId="0" applyNumberFormat="1" applyFont="1" applyBorder="1" applyAlignment="1">
      <alignment horizontal="justify" vertical="justify"/>
    </xf>
    <xf numFmtId="3" fontId="0" fillId="0" borderId="0" xfId="0" applyNumberFormat="1" applyAlignment="1">
      <alignment/>
    </xf>
    <xf numFmtId="0" fontId="6" fillId="0" borderId="6" xfId="0" applyNumberFormat="1" applyFont="1" applyBorder="1" applyAlignment="1">
      <alignment horizontal="justify" vertical="justify" wrapText="1"/>
    </xf>
    <xf numFmtId="0" fontId="6" fillId="0" borderId="6" xfId="0" applyNumberFormat="1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justify" wrapText="1"/>
    </xf>
    <xf numFmtId="3" fontId="7" fillId="0" borderId="6" xfId="0" applyNumberFormat="1" applyFont="1" applyBorder="1" applyAlignment="1">
      <alignment horizontal="left" vertical="justify" wrapText="1"/>
    </xf>
    <xf numFmtId="1" fontId="6" fillId="0" borderId="6" xfId="0" applyNumberFormat="1" applyFont="1" applyBorder="1" applyAlignment="1">
      <alignment horizontal="justify" vertical="justify"/>
    </xf>
    <xf numFmtId="3" fontId="6" fillId="0" borderId="6" xfId="0" applyNumberFormat="1" applyFont="1" applyBorder="1" applyAlignment="1">
      <alignment horizontal="left" vertical="justify" wrapText="1"/>
    </xf>
    <xf numFmtId="3" fontId="8" fillId="0" borderId="6" xfId="0" applyNumberFormat="1" applyFont="1" applyBorder="1" applyAlignment="1">
      <alignment horizontal="left" vertical="justify" wrapText="1"/>
    </xf>
    <xf numFmtId="3" fontId="6" fillId="0" borderId="7" xfId="0" applyNumberFormat="1" applyFont="1" applyBorder="1" applyAlignment="1">
      <alignment horizontal="left" vertical="justify" wrapText="1"/>
    </xf>
    <xf numFmtId="3" fontId="8" fillId="0" borderId="6" xfId="0" applyNumberFormat="1" applyFont="1" applyBorder="1" applyAlignment="1">
      <alignment horizontal="left" vertical="justify" wrapText="1"/>
    </xf>
    <xf numFmtId="1" fontId="6" fillId="0" borderId="8" xfId="0" applyNumberFormat="1" applyFont="1" applyBorder="1" applyAlignment="1">
      <alignment horizontal="justify" vertical="justify"/>
    </xf>
    <xf numFmtId="1" fontId="6" fillId="0" borderId="7" xfId="0" applyNumberFormat="1" applyFont="1" applyBorder="1" applyAlignment="1">
      <alignment horizontal="justify" vertical="justify"/>
    </xf>
    <xf numFmtId="0" fontId="0" fillId="0" borderId="0" xfId="0" applyBorder="1" applyAlignment="1">
      <alignment horizontal="left"/>
    </xf>
    <xf numFmtId="1" fontId="6" fillId="0" borderId="9" xfId="0" applyNumberFormat="1" applyFont="1" applyBorder="1" applyAlignment="1">
      <alignment horizontal="justify" vertical="justify"/>
    </xf>
    <xf numFmtId="1" fontId="5" fillId="0" borderId="1" xfId="0" applyNumberFormat="1" applyFont="1" applyBorder="1" applyAlignment="1">
      <alignment horizontal="justify" vertical="justify"/>
    </xf>
    <xf numFmtId="3" fontId="6" fillId="0" borderId="9" xfId="0" applyNumberFormat="1" applyFont="1" applyBorder="1" applyAlignment="1">
      <alignment horizontal="left" vertical="justify" wrapText="1"/>
    </xf>
    <xf numFmtId="1" fontId="5" fillId="0" borderId="10" xfId="0" applyNumberFormat="1" applyFont="1" applyBorder="1" applyAlignment="1">
      <alignment horizontal="justify" vertical="justify"/>
    </xf>
    <xf numFmtId="1" fontId="5" fillId="0" borderId="9" xfId="0" applyNumberFormat="1" applyFont="1" applyBorder="1" applyAlignment="1">
      <alignment horizontal="justify" vertical="justify"/>
    </xf>
    <xf numFmtId="3" fontId="5" fillId="0" borderId="9" xfId="0" applyNumberFormat="1" applyFont="1" applyBorder="1" applyAlignment="1">
      <alignment horizontal="left" vertical="justify" wrapText="1"/>
    </xf>
    <xf numFmtId="3" fontId="6" fillId="0" borderId="9" xfId="0" applyNumberFormat="1" applyFont="1" applyBorder="1" applyAlignment="1">
      <alignment horizontal="left" vertical="justify" wrapText="1"/>
    </xf>
    <xf numFmtId="0" fontId="6" fillId="0" borderId="6" xfId="0" applyNumberFormat="1" applyFont="1" applyBorder="1" applyAlignment="1">
      <alignment horizontal="left" vertical="justify" wrapText="1"/>
    </xf>
    <xf numFmtId="3" fontId="6" fillId="0" borderId="6" xfId="0" applyNumberFormat="1" applyFont="1" applyBorder="1" applyAlignment="1">
      <alignment horizontal="left" wrapText="1"/>
    </xf>
    <xf numFmtId="0" fontId="0" fillId="0" borderId="6" xfId="0" applyBorder="1" applyAlignment="1">
      <alignment horizontal="justify" vertical="justify"/>
    </xf>
    <xf numFmtId="0" fontId="0" fillId="0" borderId="6" xfId="0" applyBorder="1" applyAlignment="1">
      <alignment horizontal="left" vertical="justify"/>
    </xf>
    <xf numFmtId="1" fontId="5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/>
    </xf>
    <xf numFmtId="0" fontId="0" fillId="0" borderId="11" xfId="0" applyBorder="1" applyAlignment="1">
      <alignment vertical="top"/>
    </xf>
    <xf numFmtId="0" fontId="3" fillId="0" borderId="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top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3" fontId="9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1" fillId="0" borderId="0" xfId="0" applyNumberFormat="1" applyFont="1" applyAlignment="1">
      <alignment horizontal="center" wrapText="1"/>
    </xf>
    <xf numFmtId="1" fontId="6" fillId="0" borderId="16" xfId="0" applyNumberFormat="1" applyFont="1" applyBorder="1" applyAlignment="1">
      <alignment horizontal="justify" vertical="justify"/>
    </xf>
    <xf numFmtId="1" fontId="5" fillId="0" borderId="17" xfId="0" applyNumberFormat="1" applyFont="1" applyBorder="1" applyAlignment="1">
      <alignment horizontal="justify" vertical="justify"/>
    </xf>
    <xf numFmtId="0" fontId="7" fillId="0" borderId="0" xfId="0" applyFont="1" applyAlignment="1">
      <alignment/>
    </xf>
    <xf numFmtId="1" fontId="5" fillId="0" borderId="18" xfId="0" applyNumberFormat="1" applyFont="1" applyBorder="1" applyAlignment="1">
      <alignment horizontal="justify" vertical="justify"/>
    </xf>
    <xf numFmtId="3" fontId="5" fillId="0" borderId="18" xfId="0" applyNumberFormat="1" applyFont="1" applyBorder="1" applyAlignment="1">
      <alignment horizontal="left" vertical="justify" wrapText="1"/>
    </xf>
    <xf numFmtId="0" fontId="1" fillId="0" borderId="19" xfId="0" applyFont="1" applyBorder="1" applyAlignment="1">
      <alignment vertical="center" wrapText="1"/>
    </xf>
    <xf numFmtId="1" fontId="5" fillId="0" borderId="18" xfId="0" applyNumberFormat="1" applyFont="1" applyBorder="1" applyAlignment="1">
      <alignment horizontal="justify" vertical="justify"/>
    </xf>
    <xf numFmtId="3" fontId="5" fillId="0" borderId="18" xfId="0" applyNumberFormat="1" applyFont="1" applyBorder="1" applyAlignment="1">
      <alignment horizontal="justify" vertical="justify"/>
    </xf>
    <xf numFmtId="0" fontId="1" fillId="0" borderId="20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justify" vertical="justify"/>
    </xf>
    <xf numFmtId="3" fontId="8" fillId="0" borderId="7" xfId="0" applyNumberFormat="1" applyFont="1" applyBorder="1" applyAlignment="1">
      <alignment horizontal="left" vertical="justify" wrapText="1"/>
    </xf>
    <xf numFmtId="3" fontId="5" fillId="0" borderId="18" xfId="0" applyNumberFormat="1" applyFont="1" applyBorder="1" applyAlignment="1">
      <alignment horizontal="left" vertical="justify" wrapText="1"/>
    </xf>
    <xf numFmtId="3" fontId="5" fillId="0" borderId="7" xfId="0" applyNumberFormat="1" applyFont="1" applyBorder="1" applyAlignment="1">
      <alignment horizontal="left" vertical="justify" wrapText="1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5" fillId="0" borderId="14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8" xfId="0" applyNumberFormat="1" applyFont="1" applyBorder="1" applyAlignment="1">
      <alignment horizontal="left" vertical="justify" wrapText="1"/>
    </xf>
    <xf numFmtId="1" fontId="5" fillId="0" borderId="20" xfId="0" applyNumberFormat="1" applyFont="1" applyBorder="1" applyAlignment="1">
      <alignment horizontal="justify" vertical="justify"/>
    </xf>
    <xf numFmtId="1" fontId="5" fillId="0" borderId="7" xfId="0" applyNumberFormat="1" applyFont="1" applyBorder="1" applyAlignment="1">
      <alignment horizontal="justify" vertical="justify"/>
    </xf>
    <xf numFmtId="3" fontId="5" fillId="0" borderId="14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3" fontId="6" fillId="0" borderId="24" xfId="0" applyNumberFormat="1" applyFont="1" applyBorder="1" applyAlignment="1">
      <alignment/>
    </xf>
    <xf numFmtId="3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/>
    </xf>
    <xf numFmtId="3" fontId="6" fillId="0" borderId="8" xfId="0" applyNumberFormat="1" applyFont="1" applyBorder="1" applyAlignment="1">
      <alignment wrapText="1"/>
    </xf>
    <xf numFmtId="3" fontId="6" fillId="0" borderId="8" xfId="0" applyNumberFormat="1" applyFont="1" applyBorder="1" applyAlignment="1">
      <alignment/>
    </xf>
    <xf numFmtId="3" fontId="5" fillId="0" borderId="24" xfId="0" applyNumberFormat="1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/>
    </xf>
    <xf numFmtId="3" fontId="8" fillId="0" borderId="8" xfId="0" applyNumberFormat="1" applyFont="1" applyBorder="1" applyAlignment="1">
      <alignment wrapText="1"/>
    </xf>
    <xf numFmtId="3" fontId="5" fillId="0" borderId="24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3" fontId="6" fillId="0" borderId="16" xfId="0" applyNumberFormat="1" applyFont="1" applyBorder="1" applyAlignment="1">
      <alignment/>
    </xf>
    <xf numFmtId="3" fontId="5" fillId="0" borderId="8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3" fontId="5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wrapText="1"/>
    </xf>
    <xf numFmtId="3" fontId="6" fillId="0" borderId="1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6" fillId="0" borderId="6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left" vertical="justify" wrapText="1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 horizontal="justify" vertical="justify"/>
    </xf>
    <xf numFmtId="3" fontId="7" fillId="0" borderId="6" xfId="0" applyNumberFormat="1" applyFont="1" applyBorder="1" applyAlignment="1">
      <alignment/>
    </xf>
    <xf numFmtId="1" fontId="6" fillId="0" borderId="13" xfId="0" applyNumberFormat="1" applyFont="1" applyBorder="1" applyAlignment="1">
      <alignment horizontal="justify" vertical="justify"/>
    </xf>
    <xf numFmtId="1" fontId="6" fillId="0" borderId="26" xfId="0" applyNumberFormat="1" applyFont="1" applyBorder="1" applyAlignment="1">
      <alignment horizontal="justify" vertical="justify"/>
    </xf>
    <xf numFmtId="3" fontId="6" fillId="0" borderId="26" xfId="0" applyNumberFormat="1" applyFont="1" applyBorder="1" applyAlignment="1">
      <alignment horizontal="left" vertical="justify" wrapText="1"/>
    </xf>
    <xf numFmtId="3" fontId="6" fillId="0" borderId="27" xfId="0" applyNumberFormat="1" applyFont="1" applyBorder="1" applyAlignment="1">
      <alignment wrapText="1"/>
    </xf>
    <xf numFmtId="3" fontId="6" fillId="0" borderId="27" xfId="0" applyNumberFormat="1" applyFont="1" applyBorder="1" applyAlignment="1">
      <alignment/>
    </xf>
    <xf numFmtId="3" fontId="8" fillId="0" borderId="6" xfId="0" applyNumberFormat="1" applyFont="1" applyBorder="1" applyAlignment="1">
      <alignment wrapText="1"/>
    </xf>
    <xf numFmtId="3" fontId="8" fillId="0" borderId="6" xfId="0" applyNumberFormat="1" applyFont="1" applyBorder="1" applyAlignment="1">
      <alignment/>
    </xf>
    <xf numFmtId="0" fontId="1" fillId="0" borderId="19" xfId="0" applyFont="1" applyBorder="1" applyAlignment="1">
      <alignment/>
    </xf>
    <xf numFmtId="1" fontId="5" fillId="0" borderId="28" xfId="0" applyNumberFormat="1" applyFont="1" applyBorder="1" applyAlignment="1">
      <alignment horizontal="justify" vertical="justify"/>
    </xf>
    <xf numFmtId="1" fontId="5" fillId="0" borderId="29" xfId="0" applyNumberFormat="1" applyFont="1" applyBorder="1" applyAlignment="1">
      <alignment horizontal="justify" vertical="justify"/>
    </xf>
    <xf numFmtId="3" fontId="5" fillId="0" borderId="29" xfId="0" applyNumberFormat="1" applyFont="1" applyBorder="1" applyAlignment="1">
      <alignment horizontal="left" vertical="justify" wrapText="1"/>
    </xf>
    <xf numFmtId="3" fontId="5" fillId="0" borderId="30" xfId="0" applyNumberFormat="1" applyFont="1" applyBorder="1" applyAlignment="1">
      <alignment wrapText="1"/>
    </xf>
    <xf numFmtId="3" fontId="5" fillId="0" borderId="30" xfId="0" applyNumberFormat="1" applyFont="1" applyBorder="1" applyAlignment="1">
      <alignment/>
    </xf>
    <xf numFmtId="1" fontId="6" fillId="0" borderId="31" xfId="0" applyNumberFormat="1" applyFont="1" applyBorder="1" applyAlignment="1">
      <alignment horizontal="justify" vertical="justify"/>
    </xf>
    <xf numFmtId="1" fontId="6" fillId="0" borderId="32" xfId="0" applyNumberFormat="1" applyFont="1" applyBorder="1" applyAlignment="1">
      <alignment horizontal="justify" vertical="justify"/>
    </xf>
    <xf numFmtId="3" fontId="8" fillId="0" borderId="7" xfId="0" applyNumberFormat="1" applyFont="1" applyBorder="1" applyAlignment="1">
      <alignment wrapText="1"/>
    </xf>
    <xf numFmtId="3" fontId="8" fillId="0" borderId="7" xfId="0" applyNumberFormat="1" applyFont="1" applyBorder="1" applyAlignment="1">
      <alignment/>
    </xf>
    <xf numFmtId="1" fontId="5" fillId="0" borderId="20" xfId="0" applyNumberFormat="1" applyFont="1" applyBorder="1" applyAlignment="1">
      <alignment horizontal="center" vertical="top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20" xfId="0" applyFont="1" applyBorder="1" applyAlignment="1">
      <alignment vertical="top"/>
    </xf>
    <xf numFmtId="2" fontId="1" fillId="0" borderId="14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" fillId="0" borderId="36" xfId="0" applyNumberFormat="1" applyFont="1" applyBorder="1" applyAlignment="1">
      <alignment wrapText="1"/>
    </xf>
    <xf numFmtId="3" fontId="1" fillId="0" borderId="3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7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3" fontId="7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wrapText="1"/>
    </xf>
    <xf numFmtId="3" fontId="0" fillId="0" borderId="36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6" xfId="0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NumberFormat="1" applyBorder="1" applyAlignment="1">
      <alignment wrapText="1"/>
    </xf>
    <xf numFmtId="3" fontId="7" fillId="0" borderId="36" xfId="0" applyNumberFormat="1" applyFont="1" applyBorder="1" applyAlignment="1">
      <alignment wrapText="1"/>
    </xf>
    <xf numFmtId="3" fontId="6" fillId="0" borderId="3" xfId="0" applyNumberFormat="1" applyFont="1" applyBorder="1" applyAlignment="1">
      <alignment horizontal="left" vertical="justify" wrapText="1"/>
    </xf>
    <xf numFmtId="0" fontId="1" fillId="0" borderId="0" xfId="0" applyFont="1" applyBorder="1" applyAlignment="1">
      <alignment horizontal="right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left" vertical="justify" wrapText="1"/>
    </xf>
    <xf numFmtId="3" fontId="6" fillId="0" borderId="23" xfId="0" applyNumberFormat="1" applyFont="1" applyBorder="1" applyAlignment="1">
      <alignment horizontal="left" vertical="justify" wrapText="1"/>
    </xf>
    <xf numFmtId="3" fontId="6" fillId="0" borderId="40" xfId="0" applyNumberFormat="1" applyFont="1" applyBorder="1" applyAlignment="1">
      <alignment horizontal="left" vertical="justify" wrapText="1"/>
    </xf>
    <xf numFmtId="3" fontId="5" fillId="0" borderId="17" xfId="0" applyNumberFormat="1" applyFont="1" applyBorder="1" applyAlignment="1">
      <alignment horizontal="left" vertical="justify" wrapText="1"/>
    </xf>
    <xf numFmtId="0" fontId="7" fillId="0" borderId="23" xfId="0" applyFont="1" applyBorder="1" applyAlignment="1">
      <alignment horizontal="left" vertical="justify" wrapText="1"/>
    </xf>
    <xf numFmtId="3" fontId="7" fillId="0" borderId="23" xfId="0" applyNumberFormat="1" applyFont="1" applyBorder="1" applyAlignment="1">
      <alignment horizontal="left" vertical="justify" wrapText="1"/>
    </xf>
    <xf numFmtId="3" fontId="7" fillId="0" borderId="23" xfId="0" applyNumberFormat="1" applyFont="1" applyBorder="1" applyAlignment="1">
      <alignment horizontal="left" vertical="justify" wrapText="1"/>
    </xf>
    <xf numFmtId="3" fontId="0" fillId="0" borderId="23" xfId="0" applyNumberFormat="1" applyFont="1" applyBorder="1" applyAlignment="1">
      <alignment horizontal="left" vertical="justify" wrapText="1"/>
    </xf>
    <xf numFmtId="0" fontId="0" fillId="0" borderId="40" xfId="0" applyBorder="1" applyAlignment="1">
      <alignment/>
    </xf>
    <xf numFmtId="3" fontId="6" fillId="0" borderId="23" xfId="0" applyNumberFormat="1" applyFont="1" applyBorder="1" applyAlignment="1">
      <alignment horizontal="left" vertical="justify" wrapText="1"/>
    </xf>
    <xf numFmtId="3" fontId="8" fillId="0" borderId="23" xfId="0" applyNumberFormat="1" applyFont="1" applyBorder="1" applyAlignment="1">
      <alignment horizontal="left" vertical="justify" wrapText="1"/>
    </xf>
    <xf numFmtId="3" fontId="8" fillId="0" borderId="23" xfId="0" applyNumberFormat="1" applyFont="1" applyBorder="1" applyAlignment="1">
      <alignment horizontal="left" vertical="justify" wrapText="1"/>
    </xf>
    <xf numFmtId="3" fontId="8" fillId="0" borderId="40" xfId="0" applyNumberFormat="1" applyFont="1" applyBorder="1" applyAlignment="1">
      <alignment horizontal="left" vertical="justify" wrapText="1"/>
    </xf>
    <xf numFmtId="3" fontId="5" fillId="0" borderId="17" xfId="0" applyNumberFormat="1" applyFont="1" applyBorder="1" applyAlignment="1">
      <alignment horizontal="left" vertical="justify" wrapText="1"/>
    </xf>
    <xf numFmtId="3" fontId="5" fillId="0" borderId="39" xfId="0" applyNumberFormat="1" applyFont="1" applyBorder="1" applyAlignment="1">
      <alignment horizontal="left" vertical="justify" wrapText="1"/>
    </xf>
    <xf numFmtId="3" fontId="5" fillId="0" borderId="40" xfId="0" applyNumberFormat="1" applyFont="1" applyBorder="1" applyAlignment="1">
      <alignment horizontal="left" vertical="justify" wrapText="1"/>
    </xf>
    <xf numFmtId="3" fontId="6" fillId="0" borderId="40" xfId="0" applyNumberFormat="1" applyFont="1" applyBorder="1" applyAlignment="1">
      <alignment horizontal="left" vertical="justify" wrapText="1"/>
    </xf>
    <xf numFmtId="0" fontId="6" fillId="0" borderId="23" xfId="0" applyNumberFormat="1" applyFont="1" applyBorder="1" applyAlignment="1">
      <alignment horizontal="left" vertical="justify" wrapText="1"/>
    </xf>
    <xf numFmtId="3" fontId="8" fillId="0" borderId="40" xfId="0" applyNumberFormat="1" applyFont="1" applyBorder="1" applyAlignment="1">
      <alignment horizontal="left" vertical="justify" wrapText="1"/>
    </xf>
    <xf numFmtId="3" fontId="6" fillId="0" borderId="23" xfId="0" applyNumberFormat="1" applyFont="1" applyBorder="1" applyAlignment="1">
      <alignment horizontal="left" wrapText="1"/>
    </xf>
    <xf numFmtId="3" fontId="8" fillId="0" borderId="11" xfId="0" applyNumberFormat="1" applyFont="1" applyBorder="1" applyAlignment="1">
      <alignment horizontal="left"/>
    </xf>
    <xf numFmtId="3" fontId="8" fillId="0" borderId="41" xfId="0" applyNumberFormat="1" applyFont="1" applyBorder="1" applyAlignment="1">
      <alignment horizontal="left" vertical="justify" wrapText="1"/>
    </xf>
    <xf numFmtId="3" fontId="10" fillId="0" borderId="4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8" fillId="0" borderId="4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3" fontId="8" fillId="0" borderId="44" xfId="0" applyNumberFormat="1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6" fillId="0" borderId="44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/>
    </xf>
    <xf numFmtId="3" fontId="8" fillId="0" borderId="45" xfId="0" applyNumberFormat="1" applyFont="1" applyBorder="1" applyAlignment="1">
      <alignment horizontal="center"/>
    </xf>
    <xf numFmtId="3" fontId="8" fillId="0" borderId="46" xfId="0" applyNumberFormat="1" applyFont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left" vertical="justify" wrapText="1"/>
    </xf>
    <xf numFmtId="3" fontId="12" fillId="0" borderId="44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left" vertical="justify" wrapText="1"/>
    </xf>
    <xf numFmtId="3" fontId="8" fillId="0" borderId="44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4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4"/>
  <sheetViews>
    <sheetView zoomScale="75" zoomScaleNormal="75" workbookViewId="0" topLeftCell="A215">
      <selection activeCell="E218" sqref="E218"/>
    </sheetView>
  </sheetViews>
  <sheetFormatPr defaultColWidth="9.00390625" defaultRowHeight="12.75"/>
  <cols>
    <col min="1" max="1" width="5.75390625" style="0" customWidth="1"/>
    <col min="2" max="3" width="7.625" style="0" customWidth="1"/>
    <col min="4" max="4" width="42.00390625" style="0" customWidth="1"/>
    <col min="5" max="5" width="13.375" style="0" customWidth="1"/>
    <col min="6" max="6" width="12.625" style="0" customWidth="1"/>
    <col min="7" max="7" width="10.375" style="0" bestFit="1" customWidth="1"/>
    <col min="8" max="8" width="35.625" style="0" customWidth="1"/>
    <col min="9" max="9" width="14.25390625" style="0" customWidth="1"/>
  </cols>
  <sheetData>
    <row r="3" spans="1:2" ht="18">
      <c r="A3" s="1"/>
      <c r="B3" s="2" t="s">
        <v>207</v>
      </c>
    </row>
    <row r="4" spans="1:5" ht="18">
      <c r="A4" s="1"/>
      <c r="B4" s="3" t="s">
        <v>206</v>
      </c>
      <c r="C4" s="3"/>
      <c r="D4" s="3"/>
      <c r="E4" s="3"/>
    </row>
    <row r="5" spans="1:3" ht="18.75" thickBot="1">
      <c r="A5" s="1"/>
      <c r="B5" s="3" t="s">
        <v>208</v>
      </c>
      <c r="C5" s="4"/>
    </row>
    <row r="6" spans="1:8" ht="24" thickBot="1">
      <c r="A6" s="1"/>
      <c r="B6" s="4"/>
      <c r="C6" s="4"/>
      <c r="H6" s="172" t="s">
        <v>250</v>
      </c>
    </row>
    <row r="7" spans="1:8" ht="61.5" thickBot="1">
      <c r="A7" s="59" t="s">
        <v>0</v>
      </c>
      <c r="B7" s="6" t="s">
        <v>1</v>
      </c>
      <c r="C7" s="6" t="s">
        <v>2</v>
      </c>
      <c r="D7" s="6" t="s">
        <v>3</v>
      </c>
      <c r="E7" s="7" t="s">
        <v>162</v>
      </c>
      <c r="F7" s="70" t="s">
        <v>163</v>
      </c>
      <c r="G7" s="142" t="s">
        <v>164</v>
      </c>
      <c r="H7" s="159" t="s">
        <v>227</v>
      </c>
    </row>
    <row r="8" spans="1:8" ht="13.5" thickBot="1">
      <c r="A8" s="111"/>
      <c r="B8" s="108"/>
      <c r="C8" s="109"/>
      <c r="D8" s="109"/>
      <c r="E8" s="110"/>
      <c r="F8" s="110"/>
      <c r="G8" s="143"/>
      <c r="H8" s="152"/>
    </row>
    <row r="9" spans="1:8" ht="13.5" thickBot="1">
      <c r="A9" s="8" t="s">
        <v>4</v>
      </c>
      <c r="B9" s="9"/>
      <c r="C9" s="10"/>
      <c r="D9" s="11" t="s">
        <v>5</v>
      </c>
      <c r="E9" s="78">
        <v>1000</v>
      </c>
      <c r="F9" s="72">
        <f>SUM(F10)</f>
        <v>1000</v>
      </c>
      <c r="G9" s="144">
        <v>0</v>
      </c>
      <c r="H9" s="153"/>
    </row>
    <row r="10" spans="1:8" ht="12.75">
      <c r="A10" s="12"/>
      <c r="B10" s="63" t="s">
        <v>6</v>
      </c>
      <c r="C10" s="63"/>
      <c r="D10" s="75" t="s">
        <v>198</v>
      </c>
      <c r="E10" s="79">
        <v>1000</v>
      </c>
      <c r="F10" s="80">
        <f>SUM(F11)</f>
        <v>1000</v>
      </c>
      <c r="G10" s="145">
        <v>0</v>
      </c>
      <c r="H10" s="154"/>
    </row>
    <row r="11" spans="1:8" ht="27" customHeight="1">
      <c r="A11" s="12"/>
      <c r="B11" s="13"/>
      <c r="C11" s="13">
        <v>2850</v>
      </c>
      <c r="D11" s="14" t="s">
        <v>8</v>
      </c>
      <c r="E11" s="81">
        <v>1000</v>
      </c>
      <c r="F11" s="82">
        <v>1000</v>
      </c>
      <c r="G11" s="71">
        <v>0</v>
      </c>
      <c r="H11" s="154"/>
    </row>
    <row r="12" spans="1:8" ht="13.5" thickBot="1">
      <c r="A12" s="12"/>
      <c r="B12" s="29"/>
      <c r="C12" s="29"/>
      <c r="D12" s="26"/>
      <c r="E12" s="83"/>
      <c r="F12" s="84"/>
      <c r="G12" s="146"/>
      <c r="H12" s="154"/>
    </row>
    <row r="13" spans="1:8" ht="26.25" thickBot="1">
      <c r="A13" s="8">
        <v>400</v>
      </c>
      <c r="B13" s="15"/>
      <c r="C13" s="16"/>
      <c r="D13" s="11" t="s">
        <v>9</v>
      </c>
      <c r="E13" s="78">
        <v>113228</v>
      </c>
      <c r="F13" s="72">
        <f>SUM(F15)</f>
        <v>163228</v>
      </c>
      <c r="G13" s="144">
        <f>F13-E13</f>
        <v>50000</v>
      </c>
      <c r="H13" s="160" t="s">
        <v>226</v>
      </c>
    </row>
    <row r="14" spans="1:8" ht="12.75">
      <c r="A14" s="12"/>
      <c r="B14" s="57"/>
      <c r="C14" s="57"/>
      <c r="D14" s="58"/>
      <c r="E14" s="85"/>
      <c r="F14" s="86"/>
      <c r="G14" s="145"/>
      <c r="H14" s="154"/>
    </row>
    <row r="15" spans="1:8" ht="12.75">
      <c r="A15" s="12"/>
      <c r="B15" s="13">
        <v>40002</v>
      </c>
      <c r="C15" s="13"/>
      <c r="D15" s="14" t="s">
        <v>10</v>
      </c>
      <c r="E15" s="81">
        <v>113228</v>
      </c>
      <c r="F15" s="82">
        <f>SUM(F16:F16)</f>
        <v>163228</v>
      </c>
      <c r="G15" s="71">
        <v>50000</v>
      </c>
      <c r="H15" s="154"/>
    </row>
    <row r="16" spans="1:8" ht="25.5">
      <c r="A16" s="12"/>
      <c r="B16" s="13"/>
      <c r="C16" s="13">
        <v>2610</v>
      </c>
      <c r="D16" s="14" t="s">
        <v>11</v>
      </c>
      <c r="E16" s="81">
        <v>113228</v>
      </c>
      <c r="F16" s="82">
        <v>163228</v>
      </c>
      <c r="G16" s="114">
        <v>50000</v>
      </c>
      <c r="H16" s="155"/>
    </row>
    <row r="17" spans="1:8" ht="13.5" thickBot="1">
      <c r="A17" s="12"/>
      <c r="B17" s="29"/>
      <c r="C17" s="29"/>
      <c r="D17" s="26"/>
      <c r="E17" s="83"/>
      <c r="F17" s="84"/>
      <c r="G17" s="146"/>
      <c r="H17" s="154"/>
    </row>
    <row r="18" spans="1:8" ht="13.5" thickBot="1">
      <c r="A18" s="8">
        <v>600</v>
      </c>
      <c r="B18" s="15"/>
      <c r="C18" s="16"/>
      <c r="D18" s="11" t="s">
        <v>12</v>
      </c>
      <c r="E18" s="78">
        <v>569200</v>
      </c>
      <c r="F18" s="72">
        <f>SUM(F20)</f>
        <v>569200</v>
      </c>
      <c r="G18" s="144">
        <v>0</v>
      </c>
      <c r="H18" s="153"/>
    </row>
    <row r="19" spans="1:8" ht="12.75">
      <c r="A19" s="12"/>
      <c r="B19" s="57"/>
      <c r="C19" s="57"/>
      <c r="D19" s="58"/>
      <c r="E19" s="85"/>
      <c r="F19" s="86"/>
      <c r="G19" s="145"/>
      <c r="H19" s="154"/>
    </row>
    <row r="20" spans="1:8" ht="12.75">
      <c r="A20" s="12"/>
      <c r="B20" s="13">
        <v>60016</v>
      </c>
      <c r="C20" s="13"/>
      <c r="D20" s="14" t="s">
        <v>13</v>
      </c>
      <c r="E20" s="81">
        <v>569200</v>
      </c>
      <c r="F20" s="82">
        <f>SUM(F22+F23+F24+F33)</f>
        <v>569200</v>
      </c>
      <c r="G20" s="71">
        <v>0</v>
      </c>
      <c r="H20" s="154"/>
    </row>
    <row r="21" spans="1:8" ht="12.75">
      <c r="A21" s="12"/>
      <c r="B21" s="13"/>
      <c r="C21" s="13">
        <v>4210</v>
      </c>
      <c r="D21" s="14" t="s">
        <v>49</v>
      </c>
      <c r="E21" s="81"/>
      <c r="F21" s="82"/>
      <c r="G21" s="71"/>
      <c r="H21" s="154"/>
    </row>
    <row r="22" spans="1:8" ht="12.75">
      <c r="A22" s="12"/>
      <c r="B22" s="13"/>
      <c r="C22" s="13">
        <v>3030</v>
      </c>
      <c r="D22" s="14" t="s">
        <v>14</v>
      </c>
      <c r="E22" s="81">
        <v>13500</v>
      </c>
      <c r="F22" s="82">
        <v>13500</v>
      </c>
      <c r="G22" s="71">
        <v>0</v>
      </c>
      <c r="H22" s="154"/>
    </row>
    <row r="23" spans="1:8" ht="12.75">
      <c r="A23" s="12"/>
      <c r="B23" s="13"/>
      <c r="C23" s="13">
        <v>4110</v>
      </c>
      <c r="D23" s="14" t="s">
        <v>15</v>
      </c>
      <c r="E23" s="81">
        <v>2000</v>
      </c>
      <c r="F23" s="82">
        <v>2000</v>
      </c>
      <c r="G23" s="71">
        <v>0</v>
      </c>
      <c r="H23" s="154"/>
    </row>
    <row r="24" spans="1:8" ht="12.75">
      <c r="A24" s="12"/>
      <c r="B24" s="13"/>
      <c r="C24" s="19">
        <v>4270</v>
      </c>
      <c r="D24" s="20" t="s">
        <v>16</v>
      </c>
      <c r="E24" s="81"/>
      <c r="F24" s="82">
        <f>SUM(F25:F32)</f>
        <v>539200</v>
      </c>
      <c r="G24" s="71"/>
      <c r="H24" s="154"/>
    </row>
    <row r="25" spans="1:8" ht="25.5">
      <c r="A25" s="12"/>
      <c r="B25" s="13"/>
      <c r="C25" s="13"/>
      <c r="D25" s="21" t="s">
        <v>17</v>
      </c>
      <c r="E25" s="88">
        <v>96400</v>
      </c>
      <c r="F25" s="87">
        <v>96400</v>
      </c>
      <c r="G25" s="71">
        <v>0</v>
      </c>
      <c r="H25" s="154"/>
    </row>
    <row r="26" spans="1:8" ht="25.5">
      <c r="A26" s="12"/>
      <c r="B26" s="13"/>
      <c r="C26" s="13"/>
      <c r="D26" s="21" t="s">
        <v>18</v>
      </c>
      <c r="E26" s="88">
        <v>38600</v>
      </c>
      <c r="F26" s="87">
        <v>38600</v>
      </c>
      <c r="G26" s="71">
        <v>0</v>
      </c>
      <c r="H26" s="154"/>
    </row>
    <row r="27" spans="1:8" ht="12.75">
      <c r="A27" s="12"/>
      <c r="B27" s="13"/>
      <c r="C27" s="13"/>
      <c r="D27" s="21" t="s">
        <v>19</v>
      </c>
      <c r="E27" s="88">
        <v>100000</v>
      </c>
      <c r="F27" s="87">
        <v>100000</v>
      </c>
      <c r="G27" s="71">
        <v>0</v>
      </c>
      <c r="H27" s="154"/>
    </row>
    <row r="28" spans="1:8" ht="12.75">
      <c r="A28" s="12"/>
      <c r="B28" s="13"/>
      <c r="C28" s="13"/>
      <c r="D28" s="21" t="s">
        <v>20</v>
      </c>
      <c r="E28" s="88">
        <v>48200</v>
      </c>
      <c r="F28" s="87">
        <v>48200</v>
      </c>
      <c r="G28" s="71">
        <v>0</v>
      </c>
      <c r="H28" s="154"/>
    </row>
    <row r="29" spans="1:8" ht="12.75">
      <c r="A29" s="12"/>
      <c r="B29" s="13"/>
      <c r="C29" s="13"/>
      <c r="D29" s="21" t="s">
        <v>21</v>
      </c>
      <c r="E29" s="88">
        <v>100000</v>
      </c>
      <c r="F29" s="87">
        <v>100000</v>
      </c>
      <c r="G29" s="71">
        <v>0</v>
      </c>
      <c r="H29" s="154"/>
    </row>
    <row r="30" spans="1:8" ht="12.75">
      <c r="A30" s="12"/>
      <c r="B30" s="13"/>
      <c r="C30" s="13"/>
      <c r="D30" s="21" t="s">
        <v>22</v>
      </c>
      <c r="E30" s="88">
        <v>50000</v>
      </c>
      <c r="F30" s="87">
        <v>50000</v>
      </c>
      <c r="G30" s="71">
        <v>0</v>
      </c>
      <c r="H30" s="154"/>
    </row>
    <row r="31" spans="1:8" ht="12.75">
      <c r="A31" s="12"/>
      <c r="B31" s="13"/>
      <c r="C31" s="13"/>
      <c r="D31" s="22" t="s">
        <v>23</v>
      </c>
      <c r="E31" s="88">
        <v>57800</v>
      </c>
      <c r="F31" s="87">
        <v>57800</v>
      </c>
      <c r="G31" s="71">
        <v>0</v>
      </c>
      <c r="H31" s="154"/>
    </row>
    <row r="32" spans="1:8" ht="25.5">
      <c r="A32" s="12"/>
      <c r="B32" s="13"/>
      <c r="C32" s="13"/>
      <c r="D32" s="22" t="s">
        <v>24</v>
      </c>
      <c r="E32" s="88">
        <v>48200</v>
      </c>
      <c r="F32" s="87">
        <v>48200</v>
      </c>
      <c r="G32" s="71">
        <v>0</v>
      </c>
      <c r="H32" s="154"/>
    </row>
    <row r="33" spans="1:8" ht="12.75">
      <c r="A33" s="12"/>
      <c r="B33" s="13"/>
      <c r="C33" s="13">
        <v>4300</v>
      </c>
      <c r="D33" s="14" t="s">
        <v>25</v>
      </c>
      <c r="E33" s="81">
        <v>14500</v>
      </c>
      <c r="F33" s="82">
        <v>14500</v>
      </c>
      <c r="G33" s="71">
        <v>0</v>
      </c>
      <c r="H33" s="154"/>
    </row>
    <row r="34" spans="1:8" ht="13.5" thickBot="1">
      <c r="A34" s="12"/>
      <c r="B34" s="29"/>
      <c r="C34" s="29"/>
      <c r="D34" s="26"/>
      <c r="E34" s="83"/>
      <c r="F34" s="84"/>
      <c r="G34" s="146"/>
      <c r="H34" s="154"/>
    </row>
    <row r="35" spans="1:8" ht="13.5" thickBot="1">
      <c r="A35" s="8">
        <v>700</v>
      </c>
      <c r="B35" s="15"/>
      <c r="C35" s="16"/>
      <c r="D35" s="11" t="s">
        <v>26</v>
      </c>
      <c r="E35" s="78">
        <v>430130</v>
      </c>
      <c r="F35" s="72">
        <f>SUM(F37+F41)</f>
        <v>442692</v>
      </c>
      <c r="G35" s="144">
        <f>F35-E35</f>
        <v>12562</v>
      </c>
      <c r="H35" s="153"/>
    </row>
    <row r="36" spans="1:8" ht="13.5" thickBot="1">
      <c r="A36" s="12"/>
      <c r="B36" s="57"/>
      <c r="C36" s="57"/>
      <c r="D36" s="58"/>
      <c r="E36" s="85"/>
      <c r="F36" s="86"/>
      <c r="G36" s="145"/>
      <c r="H36" s="154"/>
    </row>
    <row r="37" spans="1:8" ht="13.5" thickBot="1">
      <c r="A37" s="12"/>
      <c r="B37" s="23">
        <v>70001</v>
      </c>
      <c r="C37" s="17"/>
      <c r="D37" s="24" t="s">
        <v>27</v>
      </c>
      <c r="E37" s="89">
        <v>273130</v>
      </c>
      <c r="F37" s="82">
        <f>SUM(F38:F38)</f>
        <v>273130</v>
      </c>
      <c r="G37" s="144">
        <f>F37-E37</f>
        <v>0</v>
      </c>
      <c r="H37" s="153"/>
    </row>
    <row r="38" spans="1:8" ht="39" thickBot="1">
      <c r="A38" s="12"/>
      <c r="B38" s="23"/>
      <c r="C38" s="23">
        <v>2610</v>
      </c>
      <c r="D38" s="24" t="s">
        <v>28</v>
      </c>
      <c r="E38" s="89">
        <v>273130</v>
      </c>
      <c r="F38" s="82">
        <v>273130</v>
      </c>
      <c r="G38" s="144">
        <f>F38-E38</f>
        <v>0</v>
      </c>
      <c r="H38" s="153"/>
    </row>
    <row r="39" spans="1:8" ht="26.25" thickBot="1">
      <c r="A39" s="12"/>
      <c r="B39" s="23"/>
      <c r="C39" s="23"/>
      <c r="D39" s="25" t="s">
        <v>29</v>
      </c>
      <c r="E39" s="90">
        <v>0</v>
      </c>
      <c r="F39" s="87">
        <v>3000</v>
      </c>
      <c r="G39" s="114">
        <f>F39-E39</f>
        <v>3000</v>
      </c>
      <c r="H39" s="161" t="s">
        <v>246</v>
      </c>
    </row>
    <row r="40" spans="1:8" ht="13.5" thickBot="1">
      <c r="A40" s="12"/>
      <c r="B40" s="23"/>
      <c r="C40" s="23"/>
      <c r="D40" s="25"/>
      <c r="E40" s="90"/>
      <c r="F40" s="87"/>
      <c r="G40" s="114"/>
      <c r="H40" s="155"/>
    </row>
    <row r="41" spans="1:8" ht="13.5" thickBot="1">
      <c r="A41" s="12"/>
      <c r="B41" s="13">
        <v>70005</v>
      </c>
      <c r="C41" s="13"/>
      <c r="D41" s="14" t="s">
        <v>30</v>
      </c>
      <c r="E41" s="81">
        <v>160000</v>
      </c>
      <c r="F41" s="82">
        <f>SUM(F42)</f>
        <v>169562</v>
      </c>
      <c r="G41" s="147">
        <f>F41-E41</f>
        <v>9562</v>
      </c>
      <c r="H41" s="162" t="s">
        <v>247</v>
      </c>
    </row>
    <row r="42" spans="1:8" ht="13.5" thickBot="1">
      <c r="A42" s="12"/>
      <c r="B42" s="13"/>
      <c r="C42" s="13">
        <v>6050</v>
      </c>
      <c r="D42" s="26" t="s">
        <v>31</v>
      </c>
      <c r="E42" s="83">
        <v>160000</v>
      </c>
      <c r="F42" s="82">
        <f>SUM(F43)</f>
        <v>169562</v>
      </c>
      <c r="G42" s="147">
        <f>F42-E42</f>
        <v>9562</v>
      </c>
      <c r="H42" s="156"/>
    </row>
    <row r="43" spans="1:8" ht="25.5">
      <c r="A43" s="12"/>
      <c r="B43" s="13"/>
      <c r="C43" s="13"/>
      <c r="D43" s="27" t="s">
        <v>32</v>
      </c>
      <c r="E43" s="91">
        <v>160000</v>
      </c>
      <c r="F43" s="92">
        <v>169562</v>
      </c>
      <c r="G43" s="114">
        <f>F43-E43</f>
        <v>9562</v>
      </c>
      <c r="H43" s="155"/>
    </row>
    <row r="44" spans="1:8" ht="13.5" thickBot="1">
      <c r="A44" s="12"/>
      <c r="B44" s="29"/>
      <c r="C44" s="29"/>
      <c r="D44" s="64"/>
      <c r="E44" s="93"/>
      <c r="F44" s="84"/>
      <c r="G44" s="146"/>
      <c r="H44" s="154"/>
    </row>
    <row r="45" spans="1:8" ht="13.5" thickBot="1">
      <c r="A45" s="8">
        <v>710</v>
      </c>
      <c r="B45" s="15"/>
      <c r="C45" s="16"/>
      <c r="D45" s="11" t="s">
        <v>33</v>
      </c>
      <c r="E45" s="78">
        <v>139300</v>
      </c>
      <c r="F45" s="72">
        <f>F47+F50</f>
        <v>158300</v>
      </c>
      <c r="G45" s="144">
        <f>SUM(G50:G52)</f>
        <v>38000</v>
      </c>
      <c r="H45" s="153"/>
    </row>
    <row r="46" spans="1:8" ht="12.75">
      <c r="A46" s="12"/>
      <c r="B46" s="57"/>
      <c r="C46" s="57"/>
      <c r="D46" s="58"/>
      <c r="E46" s="85"/>
      <c r="F46" s="86"/>
      <c r="G46" s="145"/>
      <c r="H46" s="154"/>
    </row>
    <row r="47" spans="1:8" ht="12.75">
      <c r="A47" s="12"/>
      <c r="B47" s="13">
        <v>71004</v>
      </c>
      <c r="C47" s="13"/>
      <c r="D47" s="14" t="s">
        <v>34</v>
      </c>
      <c r="E47" s="81">
        <v>120000</v>
      </c>
      <c r="F47" s="82">
        <f>SUM(F48)</f>
        <v>120000</v>
      </c>
      <c r="G47" s="71">
        <v>0</v>
      </c>
      <c r="H47" s="154"/>
    </row>
    <row r="48" spans="1:8" ht="12.75">
      <c r="A48" s="12"/>
      <c r="B48" s="13"/>
      <c r="C48" s="13">
        <v>4300</v>
      </c>
      <c r="D48" s="14" t="s">
        <v>35</v>
      </c>
      <c r="E48" s="81">
        <v>120000</v>
      </c>
      <c r="F48" s="82">
        <v>120000</v>
      </c>
      <c r="G48" s="71">
        <v>0</v>
      </c>
      <c r="H48" s="154"/>
    </row>
    <row r="49" spans="1:8" ht="12.75">
      <c r="A49" s="12"/>
      <c r="B49" s="13"/>
      <c r="C49" s="13"/>
      <c r="D49" s="14"/>
      <c r="E49" s="81"/>
      <c r="F49" s="82"/>
      <c r="G49" s="71"/>
      <c r="H49" s="154"/>
    </row>
    <row r="50" spans="1:8" ht="13.5" thickBot="1">
      <c r="A50" s="12"/>
      <c r="B50" s="13">
        <v>71014</v>
      </c>
      <c r="C50" s="13"/>
      <c r="D50" s="14" t="s">
        <v>36</v>
      </c>
      <c r="E50" s="81">
        <v>19300</v>
      </c>
      <c r="F50" s="71">
        <f>SUM(F51:F52)</f>
        <v>38300</v>
      </c>
      <c r="G50" s="71">
        <f>F50-E50</f>
        <v>19000</v>
      </c>
      <c r="H50" s="154"/>
    </row>
    <row r="51" spans="1:8" ht="13.5" thickBot="1">
      <c r="A51" s="12"/>
      <c r="B51" s="13"/>
      <c r="C51" s="13">
        <v>4300</v>
      </c>
      <c r="D51" s="14" t="s">
        <v>37</v>
      </c>
      <c r="E51" s="81">
        <v>19300</v>
      </c>
      <c r="F51" s="71">
        <v>23300</v>
      </c>
      <c r="G51" s="102">
        <f>F51-E51</f>
        <v>4000</v>
      </c>
      <c r="H51" s="163" t="s">
        <v>228</v>
      </c>
    </row>
    <row r="52" spans="1:8" ht="26.25" thickBot="1">
      <c r="A52" s="12"/>
      <c r="B52" s="28"/>
      <c r="C52" s="29">
        <v>6060</v>
      </c>
      <c r="D52" s="26" t="s">
        <v>38</v>
      </c>
      <c r="E52" s="83">
        <v>0</v>
      </c>
      <c r="F52" s="84">
        <v>15000</v>
      </c>
      <c r="G52" s="102">
        <v>15000</v>
      </c>
      <c r="H52" s="163" t="s">
        <v>229</v>
      </c>
    </row>
    <row r="53" spans="1:8" ht="13.5" thickBot="1">
      <c r="A53" s="12"/>
      <c r="B53" s="54"/>
      <c r="C53" s="29"/>
      <c r="D53" s="26"/>
      <c r="E53" s="83"/>
      <c r="F53" s="84"/>
      <c r="G53" s="146"/>
      <c r="H53" s="154"/>
    </row>
    <row r="54" spans="1:8" ht="13.5" thickBot="1">
      <c r="A54" s="8">
        <v>750</v>
      </c>
      <c r="B54" s="55"/>
      <c r="C54" s="76"/>
      <c r="D54" s="11" t="s">
        <v>39</v>
      </c>
      <c r="E54" s="78">
        <v>2441499</v>
      </c>
      <c r="F54" s="72">
        <f>SUM(F56+F64+F69+F81+F101)</f>
        <v>2462587</v>
      </c>
      <c r="G54" s="144">
        <f>F54-E54</f>
        <v>21088</v>
      </c>
      <c r="H54" s="153"/>
    </row>
    <row r="55" spans="1:8" ht="12.75">
      <c r="A55" s="12"/>
      <c r="B55" s="57"/>
      <c r="C55" s="57"/>
      <c r="D55" s="58"/>
      <c r="E55" s="85"/>
      <c r="F55" s="86"/>
      <c r="G55" s="145"/>
      <c r="H55" s="154"/>
    </row>
    <row r="56" spans="1:8" ht="13.5" thickBot="1">
      <c r="A56" s="12"/>
      <c r="B56" s="13">
        <v>75011</v>
      </c>
      <c r="C56" s="13"/>
      <c r="D56" s="14" t="s">
        <v>40</v>
      </c>
      <c r="E56" s="81">
        <v>51311</v>
      </c>
      <c r="F56" s="82">
        <f>SUM(F58:F62)</f>
        <v>51247</v>
      </c>
      <c r="G56" s="71">
        <f>SUM(G57)</f>
        <v>-64</v>
      </c>
      <c r="H56" s="154"/>
    </row>
    <row r="57" spans="1:8" ht="26.25" thickBot="1">
      <c r="A57" s="12"/>
      <c r="B57" s="13"/>
      <c r="C57" s="13"/>
      <c r="D57" s="112" t="s">
        <v>205</v>
      </c>
      <c r="E57" s="113">
        <v>45861</v>
      </c>
      <c r="F57" s="114">
        <f>SUM(F58:F60)</f>
        <v>45797</v>
      </c>
      <c r="G57" s="114">
        <f>F57-E57</f>
        <v>-64</v>
      </c>
      <c r="H57" s="161" t="s">
        <v>230</v>
      </c>
    </row>
    <row r="58" spans="1:8" ht="12.75">
      <c r="A58" s="12"/>
      <c r="B58" s="13"/>
      <c r="C58" s="13">
        <v>4010</v>
      </c>
      <c r="D58" s="14" t="s">
        <v>41</v>
      </c>
      <c r="E58" s="81"/>
      <c r="F58" s="82">
        <v>38067</v>
      </c>
      <c r="G58" s="71"/>
      <c r="H58" s="154"/>
    </row>
    <row r="59" spans="1:8" ht="12.75">
      <c r="A59" s="12"/>
      <c r="B59" s="13"/>
      <c r="C59" s="13">
        <v>4110</v>
      </c>
      <c r="D59" s="14" t="s">
        <v>15</v>
      </c>
      <c r="E59" s="81"/>
      <c r="F59" s="82">
        <v>6811</v>
      </c>
      <c r="G59" s="71"/>
      <c r="H59" s="154"/>
    </row>
    <row r="60" spans="1:8" ht="12.75">
      <c r="A60" s="12"/>
      <c r="B60" s="13"/>
      <c r="C60" s="13">
        <v>4120</v>
      </c>
      <c r="D60" s="14" t="s">
        <v>42</v>
      </c>
      <c r="E60" s="81"/>
      <c r="F60" s="82">
        <v>919</v>
      </c>
      <c r="G60" s="71"/>
      <c r="H60" s="154"/>
    </row>
    <row r="61" spans="1:8" ht="12.75">
      <c r="A61" s="12"/>
      <c r="B61" s="13"/>
      <c r="C61" s="13">
        <v>4210</v>
      </c>
      <c r="D61" s="14" t="s">
        <v>43</v>
      </c>
      <c r="E61" s="81"/>
      <c r="F61" s="82">
        <v>4000</v>
      </c>
      <c r="G61" s="71"/>
      <c r="H61" s="154"/>
    </row>
    <row r="62" spans="1:8" ht="12.75">
      <c r="A62" s="12"/>
      <c r="B62" s="13"/>
      <c r="C62" s="13">
        <v>4440</v>
      </c>
      <c r="D62" s="14" t="s">
        <v>44</v>
      </c>
      <c r="E62" s="81"/>
      <c r="F62" s="82">
        <v>1450</v>
      </c>
      <c r="G62" s="71"/>
      <c r="H62" s="154"/>
    </row>
    <row r="63" spans="1:8" ht="12.75">
      <c r="A63" s="12"/>
      <c r="B63" s="13"/>
      <c r="C63" s="13"/>
      <c r="D63" s="14"/>
      <c r="E63" s="81"/>
      <c r="F63" s="82"/>
      <c r="G63" s="71"/>
      <c r="H63" s="154"/>
    </row>
    <row r="64" spans="1:8" ht="39.75" customHeight="1" thickBot="1">
      <c r="A64" s="12"/>
      <c r="B64" s="13">
        <v>75020</v>
      </c>
      <c r="C64" s="13"/>
      <c r="D64" s="14" t="s">
        <v>45</v>
      </c>
      <c r="E64" s="81">
        <v>0</v>
      </c>
      <c r="F64" s="82">
        <f>SUM(F65:F67)</f>
        <v>14166</v>
      </c>
      <c r="G64" s="71">
        <v>14166</v>
      </c>
      <c r="H64" s="164" t="s">
        <v>231</v>
      </c>
    </row>
    <row r="65" spans="1:8" ht="26.25" thickBot="1">
      <c r="A65" s="12"/>
      <c r="B65" s="13"/>
      <c r="C65" s="13">
        <v>4010</v>
      </c>
      <c r="D65" s="14" t="s">
        <v>41</v>
      </c>
      <c r="E65" s="81">
        <v>0</v>
      </c>
      <c r="F65" s="82">
        <v>11786</v>
      </c>
      <c r="G65" s="71">
        <v>11786</v>
      </c>
      <c r="H65" s="165" t="s">
        <v>234</v>
      </c>
    </row>
    <row r="66" spans="1:8" ht="12.75">
      <c r="A66" s="12"/>
      <c r="B66" s="13"/>
      <c r="C66" s="13">
        <v>4110</v>
      </c>
      <c r="D66" s="14" t="s">
        <v>15</v>
      </c>
      <c r="E66" s="81">
        <v>0</v>
      </c>
      <c r="F66" s="82">
        <v>2097</v>
      </c>
      <c r="G66" s="71">
        <v>2097</v>
      </c>
      <c r="H66" s="154"/>
    </row>
    <row r="67" spans="1:8" ht="12.75">
      <c r="A67" s="12"/>
      <c r="B67" s="13"/>
      <c r="C67" s="30">
        <v>4120</v>
      </c>
      <c r="D67" s="14" t="s">
        <v>42</v>
      </c>
      <c r="E67" s="81">
        <v>0</v>
      </c>
      <c r="F67" s="82">
        <v>283</v>
      </c>
      <c r="G67" s="71">
        <v>283</v>
      </c>
      <c r="H67" s="154"/>
    </row>
    <row r="68" spans="1:8" ht="12.75">
      <c r="A68" s="12"/>
      <c r="B68" s="13"/>
      <c r="C68" s="30"/>
      <c r="D68" s="14"/>
      <c r="E68" s="81"/>
      <c r="F68" s="82"/>
      <c r="G68" s="71"/>
      <c r="H68" s="154"/>
    </row>
    <row r="69" spans="1:8" ht="12.75">
      <c r="A69" s="12"/>
      <c r="B69" s="13">
        <v>75022</v>
      </c>
      <c r="C69" s="13"/>
      <c r="D69" s="14" t="s">
        <v>46</v>
      </c>
      <c r="E69" s="81">
        <v>109295</v>
      </c>
      <c r="F69" s="82">
        <f>SUM(F70:F79)</f>
        <v>136555</v>
      </c>
      <c r="G69" s="71">
        <f>F69-E69</f>
        <v>27260</v>
      </c>
      <c r="H69" s="154"/>
    </row>
    <row r="70" spans="1:8" ht="51">
      <c r="A70" s="12"/>
      <c r="B70" s="13"/>
      <c r="C70" s="13">
        <v>2900</v>
      </c>
      <c r="D70" s="14" t="s">
        <v>47</v>
      </c>
      <c r="E70" s="81">
        <v>23500</v>
      </c>
      <c r="F70" s="82">
        <v>23500</v>
      </c>
      <c r="G70" s="71">
        <v>0</v>
      </c>
      <c r="H70" s="154"/>
    </row>
    <row r="71" spans="1:8" ht="13.5" thickBot="1">
      <c r="A71" s="12"/>
      <c r="B71" s="13"/>
      <c r="C71" s="13">
        <v>3030</v>
      </c>
      <c r="D71" s="14" t="s">
        <v>14</v>
      </c>
      <c r="E71" s="81">
        <v>59342</v>
      </c>
      <c r="F71" s="82">
        <v>59342</v>
      </c>
      <c r="G71" s="71">
        <v>0</v>
      </c>
      <c r="H71" s="154"/>
    </row>
    <row r="72" spans="1:8" ht="26.25" thickBot="1">
      <c r="A72" s="12"/>
      <c r="B72" s="13"/>
      <c r="C72" s="13">
        <v>4010</v>
      </c>
      <c r="D72" s="14" t="s">
        <v>48</v>
      </c>
      <c r="E72" s="81">
        <v>0</v>
      </c>
      <c r="F72" s="82">
        <v>6100</v>
      </c>
      <c r="G72" s="71">
        <v>6100</v>
      </c>
      <c r="H72" s="165" t="s">
        <v>233</v>
      </c>
    </row>
    <row r="73" spans="1:8" ht="12.75">
      <c r="A73" s="12"/>
      <c r="B73" s="13"/>
      <c r="C73" s="13">
        <v>4110</v>
      </c>
      <c r="D73" s="14" t="s">
        <v>15</v>
      </c>
      <c r="E73" s="81">
        <v>0</v>
      </c>
      <c r="F73" s="82">
        <v>1020</v>
      </c>
      <c r="G73" s="71">
        <v>1020</v>
      </c>
      <c r="H73" s="154"/>
    </row>
    <row r="74" spans="1:8" ht="12.75">
      <c r="A74" s="12"/>
      <c r="B74" s="13"/>
      <c r="C74" s="13">
        <v>4120</v>
      </c>
      <c r="D74" s="14" t="s">
        <v>42</v>
      </c>
      <c r="E74" s="81">
        <v>0</v>
      </c>
      <c r="F74" s="82">
        <v>140</v>
      </c>
      <c r="G74" s="71">
        <v>140</v>
      </c>
      <c r="H74" s="154"/>
    </row>
    <row r="75" spans="1:8" ht="12.75">
      <c r="A75" s="12"/>
      <c r="B75" s="13"/>
      <c r="C75" s="13">
        <v>4210</v>
      </c>
      <c r="D75" s="14" t="s">
        <v>49</v>
      </c>
      <c r="E75" s="81"/>
      <c r="F75" s="82">
        <v>12000</v>
      </c>
      <c r="G75" s="71"/>
      <c r="H75" s="154"/>
    </row>
    <row r="76" spans="1:8" ht="12.75">
      <c r="A76" s="12"/>
      <c r="B76" s="13"/>
      <c r="C76" s="13">
        <v>4300</v>
      </c>
      <c r="D76" s="14" t="s">
        <v>35</v>
      </c>
      <c r="E76" s="81"/>
      <c r="F76" s="82">
        <v>11000</v>
      </c>
      <c r="G76" s="71"/>
      <c r="H76" s="154"/>
    </row>
    <row r="77" spans="1:8" ht="12.75">
      <c r="A77" s="12"/>
      <c r="B77" s="13"/>
      <c r="C77" s="13">
        <v>4410</v>
      </c>
      <c r="D77" s="14" t="s">
        <v>50</v>
      </c>
      <c r="E77" s="81"/>
      <c r="F77" s="82">
        <v>2453</v>
      </c>
      <c r="G77" s="71"/>
      <c r="H77" s="154"/>
    </row>
    <row r="78" spans="1:8" ht="13.5" thickBot="1">
      <c r="A78" s="12"/>
      <c r="B78" s="13"/>
      <c r="C78" s="13">
        <v>4420</v>
      </c>
      <c r="D78" s="14" t="s">
        <v>51</v>
      </c>
      <c r="E78" s="81"/>
      <c r="F78" s="82">
        <v>1000</v>
      </c>
      <c r="G78" s="71"/>
      <c r="H78" s="154"/>
    </row>
    <row r="79" spans="1:8" ht="13.5" thickBot="1">
      <c r="A79" s="12"/>
      <c r="B79" s="13"/>
      <c r="C79" s="13"/>
      <c r="D79" s="14" t="s">
        <v>52</v>
      </c>
      <c r="E79" s="81">
        <v>0</v>
      </c>
      <c r="F79" s="82">
        <v>20000</v>
      </c>
      <c r="G79" s="71">
        <v>20000</v>
      </c>
      <c r="H79" s="168" t="s">
        <v>235</v>
      </c>
    </row>
    <row r="80" spans="1:8" ht="13.5" thickBot="1">
      <c r="A80" s="12"/>
      <c r="B80" s="13"/>
      <c r="C80" s="13"/>
      <c r="D80" s="14"/>
      <c r="E80" s="81"/>
      <c r="F80" s="82"/>
      <c r="G80" s="71"/>
      <c r="H80" s="154"/>
    </row>
    <row r="81" spans="1:8" ht="39" thickBot="1">
      <c r="A81" s="12"/>
      <c r="B81" s="13">
        <v>75023</v>
      </c>
      <c r="C81" s="13"/>
      <c r="D81" s="14" t="s">
        <v>53</v>
      </c>
      <c r="E81" s="81">
        <v>2271293</v>
      </c>
      <c r="F81" s="82">
        <f>F83+F84+F85+F86+F87+F88+F90+F91+F94+F95+F96+F98+F99</f>
        <v>2251019</v>
      </c>
      <c r="G81" s="71">
        <f>F81-E81</f>
        <v>-20274</v>
      </c>
      <c r="H81" s="165" t="s">
        <v>232</v>
      </c>
    </row>
    <row r="82" spans="1:8" ht="12.75">
      <c r="A82" s="12"/>
      <c r="B82" s="13"/>
      <c r="C82" s="13"/>
      <c r="D82" s="112" t="s">
        <v>205</v>
      </c>
      <c r="E82" s="113">
        <v>1897658</v>
      </c>
      <c r="F82" s="114">
        <v>1877384</v>
      </c>
      <c r="G82" s="114">
        <f>F82-E82</f>
        <v>-20274</v>
      </c>
      <c r="H82" s="155"/>
    </row>
    <row r="83" spans="1:8" ht="25.5">
      <c r="A83" s="12"/>
      <c r="B83" s="13"/>
      <c r="C83" s="13">
        <v>3020</v>
      </c>
      <c r="D83" s="14" t="s">
        <v>54</v>
      </c>
      <c r="E83" s="81"/>
      <c r="F83" s="82">
        <v>1700</v>
      </c>
      <c r="G83" s="71"/>
      <c r="H83" s="154"/>
    </row>
    <row r="84" spans="1:8" ht="12.75">
      <c r="A84" s="12"/>
      <c r="B84" s="13"/>
      <c r="C84" s="13">
        <v>4040</v>
      </c>
      <c r="D84" s="14" t="s">
        <v>55</v>
      </c>
      <c r="E84" s="81"/>
      <c r="F84" s="82">
        <v>118759</v>
      </c>
      <c r="G84" s="71"/>
      <c r="H84" s="154"/>
    </row>
    <row r="85" spans="1:8" ht="12.75">
      <c r="A85" s="12"/>
      <c r="B85" s="13"/>
      <c r="C85" s="13">
        <v>4010</v>
      </c>
      <c r="D85" s="14" t="s">
        <v>41</v>
      </c>
      <c r="E85" s="81"/>
      <c r="F85" s="82">
        <v>1433863</v>
      </c>
      <c r="G85" s="71"/>
      <c r="H85" s="154"/>
    </row>
    <row r="86" spans="1:8" ht="12.75">
      <c r="A86" s="12"/>
      <c r="B86" s="13"/>
      <c r="C86" s="13">
        <v>4110</v>
      </c>
      <c r="D86" s="14" t="s">
        <v>15</v>
      </c>
      <c r="E86" s="81"/>
      <c r="F86" s="82">
        <v>284533</v>
      </c>
      <c r="G86" s="71"/>
      <c r="H86" s="154"/>
    </row>
    <row r="87" spans="1:8" ht="12.75">
      <c r="A87" s="12"/>
      <c r="B87" s="13"/>
      <c r="C87" s="13">
        <v>4120</v>
      </c>
      <c r="D87" s="14" t="s">
        <v>42</v>
      </c>
      <c r="E87" s="81"/>
      <c r="F87" s="82">
        <v>39077</v>
      </c>
      <c r="G87" s="71"/>
      <c r="H87" s="154"/>
    </row>
    <row r="88" spans="1:8" ht="12.75">
      <c r="A88" s="12"/>
      <c r="B88" s="13"/>
      <c r="C88" s="13">
        <v>4210</v>
      </c>
      <c r="D88" s="14" t="s">
        <v>49</v>
      </c>
      <c r="E88" s="81"/>
      <c r="F88" s="82">
        <v>85600</v>
      </c>
      <c r="G88" s="71"/>
      <c r="H88" s="154"/>
    </row>
    <row r="89" spans="1:8" ht="12.75">
      <c r="A89" s="12"/>
      <c r="B89" s="13"/>
      <c r="C89" s="13"/>
      <c r="D89" s="27" t="s">
        <v>56</v>
      </c>
      <c r="E89" s="91"/>
      <c r="F89" s="92">
        <v>25000</v>
      </c>
      <c r="G89" s="71"/>
      <c r="H89" s="154"/>
    </row>
    <row r="90" spans="1:8" ht="12.75">
      <c r="A90" s="12"/>
      <c r="B90" s="13"/>
      <c r="C90" s="13">
        <v>4270</v>
      </c>
      <c r="D90" s="14" t="s">
        <v>16</v>
      </c>
      <c r="E90" s="81"/>
      <c r="F90" s="82">
        <v>10000</v>
      </c>
      <c r="G90" s="71"/>
      <c r="H90" s="154"/>
    </row>
    <row r="91" spans="1:8" ht="12.75">
      <c r="A91" s="12"/>
      <c r="B91" s="13"/>
      <c r="C91" s="13">
        <v>4300</v>
      </c>
      <c r="D91" s="14" t="s">
        <v>35</v>
      </c>
      <c r="E91" s="81"/>
      <c r="F91" s="82">
        <v>167204</v>
      </c>
      <c r="G91" s="71"/>
      <c r="H91" s="154"/>
    </row>
    <row r="92" spans="1:8" ht="12.75">
      <c r="A92" s="12"/>
      <c r="B92" s="13"/>
      <c r="C92" s="13"/>
      <c r="D92" s="27" t="s">
        <v>57</v>
      </c>
      <c r="E92" s="91"/>
      <c r="F92" s="92">
        <v>8000</v>
      </c>
      <c r="G92" s="71"/>
      <c r="H92" s="154"/>
    </row>
    <row r="93" spans="1:8" ht="12.75">
      <c r="A93" s="12"/>
      <c r="B93" s="13"/>
      <c r="C93" s="13"/>
      <c r="D93" s="27" t="s">
        <v>58</v>
      </c>
      <c r="E93" s="91"/>
      <c r="F93" s="92">
        <v>2952</v>
      </c>
      <c r="G93" s="71"/>
      <c r="H93" s="154"/>
    </row>
    <row r="94" spans="1:8" ht="12.75">
      <c r="A94" s="12"/>
      <c r="B94" s="13"/>
      <c r="C94" s="13">
        <v>4410</v>
      </c>
      <c r="D94" s="14" t="s">
        <v>50</v>
      </c>
      <c r="E94" s="81"/>
      <c r="F94" s="82">
        <v>25000</v>
      </c>
      <c r="G94" s="71"/>
      <c r="H94" s="154"/>
    </row>
    <row r="95" spans="1:8" ht="12.75">
      <c r="A95" s="12"/>
      <c r="B95" s="13"/>
      <c r="C95" s="13">
        <v>4430</v>
      </c>
      <c r="D95" s="14" t="s">
        <v>59</v>
      </c>
      <c r="E95" s="81"/>
      <c r="F95" s="82">
        <v>2000</v>
      </c>
      <c r="G95" s="71"/>
      <c r="H95" s="154"/>
    </row>
    <row r="96" spans="1:8" ht="12.75">
      <c r="A96" s="12"/>
      <c r="B96" s="13"/>
      <c r="C96" s="13">
        <v>4440</v>
      </c>
      <c r="D96" s="14" t="s">
        <v>44</v>
      </c>
      <c r="E96" s="81"/>
      <c r="F96" s="82">
        <v>29000</v>
      </c>
      <c r="G96" s="71"/>
      <c r="H96" s="154"/>
    </row>
    <row r="97" spans="1:8" ht="12.75">
      <c r="A97" s="12"/>
      <c r="B97" s="13"/>
      <c r="C97" s="13">
        <v>4580</v>
      </c>
      <c r="D97" s="14" t="s">
        <v>60</v>
      </c>
      <c r="E97" s="81"/>
      <c r="F97" s="82"/>
      <c r="G97" s="71"/>
      <c r="H97" s="154"/>
    </row>
    <row r="98" spans="1:8" ht="25.5">
      <c r="A98" s="12"/>
      <c r="B98" s="13"/>
      <c r="C98" s="13">
        <v>4610</v>
      </c>
      <c r="D98" s="14" t="s">
        <v>199</v>
      </c>
      <c r="E98" s="81"/>
      <c r="F98" s="82">
        <v>6152</v>
      </c>
      <c r="G98" s="71"/>
      <c r="H98" s="154"/>
    </row>
    <row r="99" spans="1:8" ht="12.75">
      <c r="A99" s="12"/>
      <c r="B99" s="13"/>
      <c r="C99" s="13">
        <v>6060</v>
      </c>
      <c r="D99" s="14" t="s">
        <v>61</v>
      </c>
      <c r="E99" s="81"/>
      <c r="F99" s="82">
        <v>48131</v>
      </c>
      <c r="G99" s="71"/>
      <c r="H99" s="154"/>
    </row>
    <row r="100" spans="1:8" ht="12.75">
      <c r="A100" s="12"/>
      <c r="B100" s="13"/>
      <c r="C100" s="13"/>
      <c r="D100" s="14"/>
      <c r="E100" s="81"/>
      <c r="F100" s="82"/>
      <c r="G100" s="71"/>
      <c r="H100" s="154"/>
    </row>
    <row r="101" spans="1:8" ht="25.5">
      <c r="A101" s="12"/>
      <c r="B101" s="13">
        <v>75047</v>
      </c>
      <c r="C101" s="13"/>
      <c r="D101" s="14" t="s">
        <v>62</v>
      </c>
      <c r="E101" s="81">
        <v>9600</v>
      </c>
      <c r="F101" s="81">
        <f>SUM(F103:F106)</f>
        <v>9600</v>
      </c>
      <c r="G101" s="71">
        <v>0</v>
      </c>
      <c r="H101" s="154"/>
    </row>
    <row r="102" spans="1:8" ht="12.75">
      <c r="A102" s="12"/>
      <c r="B102" s="13"/>
      <c r="C102" s="13">
        <v>4100</v>
      </c>
      <c r="D102" s="14" t="s">
        <v>63</v>
      </c>
      <c r="E102" s="81">
        <v>2000</v>
      </c>
      <c r="F102" s="82">
        <v>2000</v>
      </c>
      <c r="G102" s="71">
        <v>0</v>
      </c>
      <c r="H102" s="154"/>
    </row>
    <row r="103" spans="1:8" ht="12.75">
      <c r="A103" s="12"/>
      <c r="B103" s="13"/>
      <c r="C103" s="13">
        <v>4110</v>
      </c>
      <c r="D103" s="14" t="s">
        <v>15</v>
      </c>
      <c r="E103" s="81">
        <v>200</v>
      </c>
      <c r="F103" s="82">
        <v>200</v>
      </c>
      <c r="G103" s="71">
        <v>0</v>
      </c>
      <c r="H103" s="154"/>
    </row>
    <row r="104" spans="1:8" ht="12.75">
      <c r="A104" s="12"/>
      <c r="B104" s="13"/>
      <c r="C104" s="13">
        <v>4120</v>
      </c>
      <c r="D104" s="14" t="s">
        <v>42</v>
      </c>
      <c r="E104" s="81">
        <v>100</v>
      </c>
      <c r="F104" s="82">
        <v>100</v>
      </c>
      <c r="G104" s="71">
        <v>0</v>
      </c>
      <c r="H104" s="154"/>
    </row>
    <row r="105" spans="1:8" ht="12.75">
      <c r="A105" s="12"/>
      <c r="B105" s="13"/>
      <c r="C105" s="13">
        <v>4210</v>
      </c>
      <c r="D105" s="14" t="s">
        <v>49</v>
      </c>
      <c r="E105" s="81">
        <v>1500</v>
      </c>
      <c r="F105" s="82">
        <v>1500</v>
      </c>
      <c r="G105" s="71">
        <v>0</v>
      </c>
      <c r="H105" s="154"/>
    </row>
    <row r="106" spans="1:8" ht="12.75">
      <c r="A106" s="12"/>
      <c r="B106" s="13"/>
      <c r="C106" s="13">
        <v>4300</v>
      </c>
      <c r="D106" s="14" t="s">
        <v>35</v>
      </c>
      <c r="E106" s="81">
        <v>7800</v>
      </c>
      <c r="F106" s="82">
        <v>7800</v>
      </c>
      <c r="G106" s="71">
        <v>0</v>
      </c>
      <c r="H106" s="154"/>
    </row>
    <row r="107" spans="1:8" ht="13.5" thickBot="1">
      <c r="A107" s="12"/>
      <c r="B107" s="29"/>
      <c r="C107" s="29"/>
      <c r="D107" s="26"/>
      <c r="E107" s="83"/>
      <c r="F107" s="84"/>
      <c r="G107" s="146"/>
      <c r="H107" s="154"/>
    </row>
    <row r="108" spans="1:8" ht="26.25" thickBot="1">
      <c r="A108" s="8">
        <v>751</v>
      </c>
      <c r="B108" s="76"/>
      <c r="C108" s="16"/>
      <c r="D108" s="11" t="s">
        <v>64</v>
      </c>
      <c r="E108" s="78">
        <v>1910</v>
      </c>
      <c r="F108" s="72">
        <f>F110+F117</f>
        <v>5810</v>
      </c>
      <c r="G108" s="144">
        <f>F108-E108</f>
        <v>3900</v>
      </c>
      <c r="H108" s="167" t="s">
        <v>236</v>
      </c>
    </row>
    <row r="109" spans="1:8" ht="12.75">
      <c r="A109" s="12"/>
      <c r="B109" s="63"/>
      <c r="C109" s="63"/>
      <c r="D109" s="65"/>
      <c r="E109" s="94"/>
      <c r="F109" s="86"/>
      <c r="G109" s="145"/>
      <c r="H109" s="154"/>
    </row>
    <row r="110" spans="1:8" ht="25.5">
      <c r="A110" s="12"/>
      <c r="B110" s="13">
        <v>75101</v>
      </c>
      <c r="C110" s="13"/>
      <c r="D110" s="14" t="s">
        <v>64</v>
      </c>
      <c r="E110" s="81">
        <v>1910</v>
      </c>
      <c r="F110" s="82">
        <f>SUM(F112:F115)</f>
        <v>1910</v>
      </c>
      <c r="G110" s="71">
        <v>0</v>
      </c>
      <c r="H110" s="154"/>
    </row>
    <row r="111" spans="1:8" ht="12.75">
      <c r="A111" s="12"/>
      <c r="B111" s="13"/>
      <c r="C111" s="13"/>
      <c r="D111" s="112" t="s">
        <v>205</v>
      </c>
      <c r="E111" s="113">
        <v>786</v>
      </c>
      <c r="F111" s="114">
        <f>SUM(F112:F114)</f>
        <v>786</v>
      </c>
      <c r="G111" s="114">
        <v>0</v>
      </c>
      <c r="H111" s="155"/>
    </row>
    <row r="112" spans="1:8" ht="12.75">
      <c r="A112" s="12"/>
      <c r="B112" s="13"/>
      <c r="C112" s="13">
        <v>4010</v>
      </c>
      <c r="D112" s="14" t="s">
        <v>41</v>
      </c>
      <c r="E112" s="81">
        <v>659</v>
      </c>
      <c r="F112" s="82">
        <v>659</v>
      </c>
      <c r="G112" s="114">
        <v>0</v>
      </c>
      <c r="H112" s="155"/>
    </row>
    <row r="113" spans="1:8" ht="12.75">
      <c r="A113" s="12"/>
      <c r="B113" s="13"/>
      <c r="C113" s="13">
        <v>4110</v>
      </c>
      <c r="D113" s="14" t="s">
        <v>15</v>
      </c>
      <c r="E113" s="81">
        <v>111</v>
      </c>
      <c r="F113" s="82">
        <v>111</v>
      </c>
      <c r="G113" s="114">
        <v>0</v>
      </c>
      <c r="H113" s="155"/>
    </row>
    <row r="114" spans="1:8" ht="12.75">
      <c r="A114" s="12"/>
      <c r="B114" s="13"/>
      <c r="C114" s="13">
        <v>4120</v>
      </c>
      <c r="D114" s="14" t="s">
        <v>42</v>
      </c>
      <c r="E114" s="81">
        <v>16</v>
      </c>
      <c r="F114" s="82">
        <v>16</v>
      </c>
      <c r="G114" s="114">
        <v>0</v>
      </c>
      <c r="H114" s="155"/>
    </row>
    <row r="115" spans="1:8" ht="12.75">
      <c r="A115" s="12"/>
      <c r="B115" s="13"/>
      <c r="C115" s="13">
        <v>4210</v>
      </c>
      <c r="D115" s="14" t="s">
        <v>49</v>
      </c>
      <c r="E115" s="81">
        <v>1124</v>
      </c>
      <c r="F115" s="82">
        <v>1124</v>
      </c>
      <c r="G115" s="114">
        <v>0</v>
      </c>
      <c r="H115" s="155"/>
    </row>
    <row r="116" spans="1:8" ht="12.75">
      <c r="A116" s="12"/>
      <c r="B116" s="13"/>
      <c r="C116" s="13"/>
      <c r="D116" s="14"/>
      <c r="E116" s="81"/>
      <c r="F116" s="82"/>
      <c r="G116" s="71"/>
      <c r="H116" s="154"/>
    </row>
    <row r="117" spans="1:8" ht="38.25">
      <c r="A117" s="12"/>
      <c r="B117" s="13">
        <v>75109</v>
      </c>
      <c r="C117" s="13"/>
      <c r="D117" s="14" t="s">
        <v>200</v>
      </c>
      <c r="E117" s="81">
        <v>0</v>
      </c>
      <c r="F117" s="82">
        <f>SUM(F118:F121)</f>
        <v>3900</v>
      </c>
      <c r="G117" s="71">
        <f>F117-E117</f>
        <v>3900</v>
      </c>
      <c r="H117" s="154"/>
    </row>
    <row r="118" spans="1:8" ht="12.75">
      <c r="A118" s="12"/>
      <c r="B118" s="13"/>
      <c r="C118" s="13">
        <v>3030</v>
      </c>
      <c r="D118" s="14" t="s">
        <v>14</v>
      </c>
      <c r="E118" s="81">
        <v>0</v>
      </c>
      <c r="F118" s="82">
        <v>2652</v>
      </c>
      <c r="G118" s="82">
        <v>2652</v>
      </c>
      <c r="H118" s="157"/>
    </row>
    <row r="119" spans="1:8" ht="12.75">
      <c r="A119" s="12"/>
      <c r="B119" s="13"/>
      <c r="C119" s="13">
        <v>4210</v>
      </c>
      <c r="D119" s="14" t="s">
        <v>49</v>
      </c>
      <c r="E119" s="81">
        <v>0</v>
      </c>
      <c r="F119" s="82">
        <v>255</v>
      </c>
      <c r="G119" s="82">
        <v>255</v>
      </c>
      <c r="H119" s="157"/>
    </row>
    <row r="120" spans="1:8" ht="12.75">
      <c r="A120" s="12"/>
      <c r="B120" s="13"/>
      <c r="C120" s="13">
        <v>4300</v>
      </c>
      <c r="D120" s="14" t="s">
        <v>35</v>
      </c>
      <c r="E120" s="81">
        <v>0</v>
      </c>
      <c r="F120" s="82">
        <v>893</v>
      </c>
      <c r="G120" s="82">
        <v>893</v>
      </c>
      <c r="H120" s="157"/>
    </row>
    <row r="121" spans="1:8" ht="12.75">
      <c r="A121" s="12"/>
      <c r="B121" s="13"/>
      <c r="C121" s="13">
        <v>4410</v>
      </c>
      <c r="D121" s="14" t="s">
        <v>50</v>
      </c>
      <c r="E121" s="107">
        <v>0</v>
      </c>
      <c r="F121" s="82">
        <v>100</v>
      </c>
      <c r="G121" s="82">
        <v>100</v>
      </c>
      <c r="H121" s="157"/>
    </row>
    <row r="122" spans="1:8" ht="13.5" thickBot="1">
      <c r="A122" s="46"/>
      <c r="B122" s="117"/>
      <c r="C122" s="118"/>
      <c r="D122" s="119"/>
      <c r="E122" s="120"/>
      <c r="F122" s="121"/>
      <c r="G122" s="148"/>
      <c r="H122" s="154"/>
    </row>
    <row r="123" spans="1:8" ht="26.25" thickBot="1">
      <c r="A123" s="8">
        <v>754</v>
      </c>
      <c r="B123" s="15"/>
      <c r="C123" s="16"/>
      <c r="D123" s="11" t="s">
        <v>66</v>
      </c>
      <c r="E123" s="78">
        <v>321709</v>
      </c>
      <c r="F123" s="72">
        <f>F125+F141+F144</f>
        <v>321709</v>
      </c>
      <c r="G123" s="144">
        <v>0</v>
      </c>
      <c r="H123" s="153"/>
    </row>
    <row r="124" spans="1:8" ht="12.75">
      <c r="A124" s="12"/>
      <c r="B124" s="57"/>
      <c r="C124" s="57"/>
      <c r="D124" s="58"/>
      <c r="E124" s="85"/>
      <c r="F124" s="86"/>
      <c r="G124" s="145"/>
      <c r="H124" s="154"/>
    </row>
    <row r="125" spans="1:8" ht="13.5" thickBot="1">
      <c r="A125" s="12"/>
      <c r="B125" s="13">
        <v>75412</v>
      </c>
      <c r="C125" s="13"/>
      <c r="D125" s="14" t="s">
        <v>67</v>
      </c>
      <c r="E125" s="81">
        <v>87246</v>
      </c>
      <c r="F125" s="82">
        <f>SUM(F128+F129+F130+F131+F136+F138+F139)</f>
        <v>87246</v>
      </c>
      <c r="G125" s="71">
        <v>0</v>
      </c>
      <c r="H125" s="154"/>
    </row>
    <row r="126" spans="1:8" ht="26.25" thickBot="1">
      <c r="A126" s="12"/>
      <c r="B126" s="13"/>
      <c r="C126" s="13"/>
      <c r="D126" s="112" t="s">
        <v>205</v>
      </c>
      <c r="E126" s="113">
        <v>10625</v>
      </c>
      <c r="F126" s="114">
        <f>SUM(F128:F131)</f>
        <v>12725</v>
      </c>
      <c r="G126" s="114">
        <f>F126-E126</f>
        <v>2100</v>
      </c>
      <c r="H126" s="163" t="s">
        <v>248</v>
      </c>
    </row>
    <row r="127" spans="1:8" ht="25.5">
      <c r="A127" s="12"/>
      <c r="B127" s="13"/>
      <c r="C127" s="13">
        <v>3020</v>
      </c>
      <c r="D127" s="14" t="s">
        <v>68</v>
      </c>
      <c r="E127" s="81"/>
      <c r="F127" s="82"/>
      <c r="G127" s="71"/>
      <c r="H127" s="154"/>
    </row>
    <row r="128" spans="1:8" ht="12.75">
      <c r="A128" s="12"/>
      <c r="B128" s="13"/>
      <c r="C128" s="13">
        <v>4010</v>
      </c>
      <c r="D128" s="14" t="s">
        <v>41</v>
      </c>
      <c r="E128" s="81"/>
      <c r="F128" s="82">
        <v>8153</v>
      </c>
      <c r="G128" s="71"/>
      <c r="H128" s="154"/>
    </row>
    <row r="129" spans="1:8" ht="12.75">
      <c r="A129" s="12"/>
      <c r="B129" s="13"/>
      <c r="C129" s="13">
        <v>4110</v>
      </c>
      <c r="D129" s="14" t="s">
        <v>15</v>
      </c>
      <c r="E129" s="81"/>
      <c r="F129" s="82">
        <v>1890</v>
      </c>
      <c r="G129" s="71"/>
      <c r="H129" s="154"/>
    </row>
    <row r="130" spans="1:8" ht="12.75">
      <c r="A130" s="12"/>
      <c r="B130" s="13"/>
      <c r="C130" s="13">
        <v>4120</v>
      </c>
      <c r="D130" s="14" t="s">
        <v>42</v>
      </c>
      <c r="E130" s="81"/>
      <c r="F130" s="82">
        <v>262</v>
      </c>
      <c r="G130" s="71"/>
      <c r="H130" s="154"/>
    </row>
    <row r="131" spans="1:8" ht="12.75">
      <c r="A131" s="12"/>
      <c r="B131" s="13"/>
      <c r="C131" s="13">
        <v>4040</v>
      </c>
      <c r="D131" s="14" t="s">
        <v>69</v>
      </c>
      <c r="E131" s="81"/>
      <c r="F131" s="82">
        <v>2420</v>
      </c>
      <c r="G131" s="71"/>
      <c r="H131" s="154"/>
    </row>
    <row r="132" spans="1:8" ht="12.75">
      <c r="A132" s="12"/>
      <c r="B132" s="13"/>
      <c r="C132" s="13">
        <v>4210</v>
      </c>
      <c r="D132" s="14" t="s">
        <v>49</v>
      </c>
      <c r="E132" s="81"/>
      <c r="F132" s="82"/>
      <c r="G132" s="71"/>
      <c r="H132" s="154"/>
    </row>
    <row r="133" spans="1:8" ht="12.75">
      <c r="A133" s="12"/>
      <c r="B133" s="13"/>
      <c r="C133" s="13">
        <v>4260</v>
      </c>
      <c r="D133" s="14" t="s">
        <v>70</v>
      </c>
      <c r="E133" s="81"/>
      <c r="F133" s="82"/>
      <c r="G133" s="71"/>
      <c r="H133" s="154"/>
    </row>
    <row r="134" spans="1:8" ht="12.75">
      <c r="A134" s="12"/>
      <c r="B134" s="13"/>
      <c r="C134" s="13">
        <v>4270</v>
      </c>
      <c r="D134" s="14" t="s">
        <v>16</v>
      </c>
      <c r="E134" s="81"/>
      <c r="F134" s="82"/>
      <c r="G134" s="71"/>
      <c r="H134" s="154"/>
    </row>
    <row r="135" spans="1:8" ht="12.75">
      <c r="A135" s="12"/>
      <c r="B135" s="13"/>
      <c r="C135" s="13">
        <v>4300</v>
      </c>
      <c r="D135" s="14" t="s">
        <v>35</v>
      </c>
      <c r="E135" s="81"/>
      <c r="F135" s="82"/>
      <c r="G135" s="71"/>
      <c r="H135" s="154"/>
    </row>
    <row r="136" spans="1:8" ht="12.75">
      <c r="A136" s="12"/>
      <c r="B136" s="13"/>
      <c r="C136" s="13">
        <v>4440</v>
      </c>
      <c r="D136" s="14" t="s">
        <v>44</v>
      </c>
      <c r="E136" s="81"/>
      <c r="F136" s="82">
        <v>659</v>
      </c>
      <c r="G136" s="71"/>
      <c r="H136" s="154"/>
    </row>
    <row r="137" spans="1:8" ht="12.75">
      <c r="A137" s="12"/>
      <c r="B137" s="13"/>
      <c r="C137" s="13">
        <v>4430</v>
      </c>
      <c r="D137" s="14" t="s">
        <v>71</v>
      </c>
      <c r="E137" s="81"/>
      <c r="F137" s="82"/>
      <c r="G137" s="71"/>
      <c r="H137" s="154"/>
    </row>
    <row r="138" spans="1:8" ht="25.5">
      <c r="A138" s="12"/>
      <c r="B138" s="13"/>
      <c r="C138" s="13">
        <v>2580</v>
      </c>
      <c r="D138" s="14" t="s">
        <v>72</v>
      </c>
      <c r="E138" s="81"/>
      <c r="F138" s="82">
        <v>69112</v>
      </c>
      <c r="G138" s="71"/>
      <c r="H138" s="154"/>
    </row>
    <row r="139" spans="1:8" ht="38.25">
      <c r="A139" s="12"/>
      <c r="B139" s="13"/>
      <c r="C139" s="13">
        <v>6060</v>
      </c>
      <c r="D139" s="14" t="s">
        <v>201</v>
      </c>
      <c r="E139" s="81"/>
      <c r="F139" s="82">
        <v>4750</v>
      </c>
      <c r="G139" s="71"/>
      <c r="H139" s="154"/>
    </row>
    <row r="140" spans="1:8" ht="12.75">
      <c r="A140" s="12"/>
      <c r="B140" s="13"/>
      <c r="C140" s="13"/>
      <c r="D140" s="14"/>
      <c r="E140" s="81"/>
      <c r="F140" s="82"/>
      <c r="G140" s="71"/>
      <c r="H140" s="154"/>
    </row>
    <row r="141" spans="1:8" ht="12.75">
      <c r="A141" s="12"/>
      <c r="B141" s="13">
        <v>75414</v>
      </c>
      <c r="C141" s="13"/>
      <c r="D141" s="14" t="s">
        <v>73</v>
      </c>
      <c r="E141" s="81">
        <v>3880</v>
      </c>
      <c r="F141" s="82">
        <f>SUM(F142:F142)</f>
        <v>3880</v>
      </c>
      <c r="G141" s="71">
        <v>0</v>
      </c>
      <c r="H141" s="154"/>
    </row>
    <row r="142" spans="1:8" ht="12.75">
      <c r="A142" s="12"/>
      <c r="B142" s="13"/>
      <c r="C142" s="13">
        <v>4300</v>
      </c>
      <c r="D142" s="14" t="s">
        <v>35</v>
      </c>
      <c r="E142" s="81">
        <v>3800</v>
      </c>
      <c r="F142" s="82">
        <v>3880</v>
      </c>
      <c r="G142" s="71">
        <v>0</v>
      </c>
      <c r="H142" s="154"/>
    </row>
    <row r="143" spans="1:8" ht="12.75">
      <c r="A143" s="12"/>
      <c r="B143" s="13"/>
      <c r="C143" s="13"/>
      <c r="D143" s="14"/>
      <c r="E143" s="81"/>
      <c r="F143" s="82"/>
      <c r="G143" s="71"/>
      <c r="H143" s="154"/>
    </row>
    <row r="144" spans="1:8" ht="12.75">
      <c r="A144" s="12"/>
      <c r="B144" s="13">
        <v>75416</v>
      </c>
      <c r="C144" s="13"/>
      <c r="D144" s="14" t="s">
        <v>74</v>
      </c>
      <c r="E144" s="81">
        <v>230583</v>
      </c>
      <c r="F144" s="82">
        <f>SUM(F146:F155)</f>
        <v>230583</v>
      </c>
      <c r="G144" s="71">
        <v>0</v>
      </c>
      <c r="H144" s="154"/>
    </row>
    <row r="145" spans="1:8" ht="12.75">
      <c r="A145" s="12"/>
      <c r="B145" s="13"/>
      <c r="C145" s="13"/>
      <c r="D145" s="112" t="s">
        <v>205</v>
      </c>
      <c r="E145" s="113">
        <v>196980</v>
      </c>
      <c r="F145" s="114">
        <f>SUM(F146:F149)</f>
        <v>196980</v>
      </c>
      <c r="G145" s="114">
        <v>0</v>
      </c>
      <c r="H145" s="155"/>
    </row>
    <row r="146" spans="1:8" ht="12.75">
      <c r="A146" s="12"/>
      <c r="B146" s="13"/>
      <c r="C146" s="13">
        <v>4010</v>
      </c>
      <c r="D146" s="14" t="s">
        <v>41</v>
      </c>
      <c r="E146" s="81"/>
      <c r="F146" s="82">
        <v>151200</v>
      </c>
      <c r="G146" s="71"/>
      <c r="H146" s="154"/>
    </row>
    <row r="147" spans="1:8" ht="12.75">
      <c r="A147" s="12"/>
      <c r="B147" s="13"/>
      <c r="C147" s="13">
        <v>4040</v>
      </c>
      <c r="D147" s="14" t="s">
        <v>55</v>
      </c>
      <c r="E147" s="81"/>
      <c r="F147" s="82">
        <v>12500</v>
      </c>
      <c r="G147" s="71"/>
      <c r="H147" s="154"/>
    </row>
    <row r="148" spans="1:8" ht="12.75">
      <c r="A148" s="12"/>
      <c r="B148" s="13"/>
      <c r="C148" s="13">
        <v>4110</v>
      </c>
      <c r="D148" s="14" t="s">
        <v>15</v>
      </c>
      <c r="E148" s="81"/>
      <c r="F148" s="82">
        <v>29270</v>
      </c>
      <c r="G148" s="71"/>
      <c r="H148" s="154"/>
    </row>
    <row r="149" spans="1:8" ht="12.75">
      <c r="A149" s="12"/>
      <c r="B149" s="13"/>
      <c r="C149" s="13">
        <v>4120</v>
      </c>
      <c r="D149" s="14" t="s">
        <v>42</v>
      </c>
      <c r="E149" s="81"/>
      <c r="F149" s="82">
        <v>4010</v>
      </c>
      <c r="G149" s="71"/>
      <c r="H149" s="154"/>
    </row>
    <row r="150" spans="1:8" ht="12.75">
      <c r="A150" s="12"/>
      <c r="B150" s="13"/>
      <c r="C150" s="13">
        <v>4210</v>
      </c>
      <c r="D150" s="14" t="s">
        <v>49</v>
      </c>
      <c r="E150" s="81"/>
      <c r="F150" s="82">
        <v>15221</v>
      </c>
      <c r="G150" s="71"/>
      <c r="H150" s="154"/>
    </row>
    <row r="151" spans="1:8" ht="12.75">
      <c r="A151" s="12"/>
      <c r="B151" s="13"/>
      <c r="C151" s="13">
        <v>4270</v>
      </c>
      <c r="D151" s="14" t="s">
        <v>16</v>
      </c>
      <c r="E151" s="81"/>
      <c r="F151" s="82">
        <v>3000</v>
      </c>
      <c r="G151" s="71"/>
      <c r="H151" s="154"/>
    </row>
    <row r="152" spans="1:8" ht="12.75">
      <c r="A152" s="12"/>
      <c r="B152" s="13"/>
      <c r="C152" s="13">
        <v>4300</v>
      </c>
      <c r="D152" s="14" t="s">
        <v>35</v>
      </c>
      <c r="E152" s="81"/>
      <c r="F152" s="82">
        <v>5000</v>
      </c>
      <c r="G152" s="71"/>
      <c r="H152" s="154"/>
    </row>
    <row r="153" spans="1:8" ht="12.75">
      <c r="A153" s="12"/>
      <c r="B153" s="13"/>
      <c r="C153" s="13">
        <v>4410</v>
      </c>
      <c r="D153" s="14" t="s">
        <v>50</v>
      </c>
      <c r="E153" s="81"/>
      <c r="F153" s="82">
        <v>1000</v>
      </c>
      <c r="G153" s="71"/>
      <c r="H153" s="154"/>
    </row>
    <row r="154" spans="1:8" ht="12.75">
      <c r="A154" s="12"/>
      <c r="B154" s="13"/>
      <c r="C154" s="13">
        <v>4430</v>
      </c>
      <c r="D154" s="14" t="s">
        <v>71</v>
      </c>
      <c r="E154" s="81"/>
      <c r="F154" s="82">
        <v>6000</v>
      </c>
      <c r="G154" s="71"/>
      <c r="H154" s="154"/>
    </row>
    <row r="155" spans="1:8" ht="12.75">
      <c r="A155" s="12"/>
      <c r="B155" s="13"/>
      <c r="C155" s="13">
        <v>4440</v>
      </c>
      <c r="D155" s="14" t="s">
        <v>44</v>
      </c>
      <c r="E155" s="81"/>
      <c r="F155" s="82">
        <v>3382</v>
      </c>
      <c r="G155" s="71"/>
      <c r="H155" s="154"/>
    </row>
    <row r="156" spans="1:8" ht="13.5" thickBot="1">
      <c r="A156" s="12"/>
      <c r="B156" s="29"/>
      <c r="C156" s="77"/>
      <c r="D156" s="66"/>
      <c r="E156" s="97"/>
      <c r="F156" s="84"/>
      <c r="G156" s="146"/>
      <c r="H156" s="154"/>
    </row>
    <row r="157" spans="1:8" ht="39" thickBot="1">
      <c r="A157" s="8">
        <v>757</v>
      </c>
      <c r="B157" s="15"/>
      <c r="C157" s="16"/>
      <c r="D157" s="11" t="s">
        <v>75</v>
      </c>
      <c r="E157" s="78">
        <f>SUM(E159)</f>
        <v>330397</v>
      </c>
      <c r="F157" s="72">
        <f>SUM(F160)</f>
        <v>343249</v>
      </c>
      <c r="G157" s="144">
        <f>F157-E157</f>
        <v>12852</v>
      </c>
      <c r="H157" s="165" t="s">
        <v>237</v>
      </c>
    </row>
    <row r="158" spans="1:8" ht="12.75">
      <c r="A158" s="12"/>
      <c r="B158" s="34"/>
      <c r="C158" s="35"/>
      <c r="D158" s="36"/>
      <c r="E158" s="98"/>
      <c r="F158" s="99"/>
      <c r="G158" s="145"/>
      <c r="H158" s="169"/>
    </row>
    <row r="159" spans="1:8" ht="25.5">
      <c r="A159" s="12"/>
      <c r="B159" s="13">
        <v>75702</v>
      </c>
      <c r="C159" s="13"/>
      <c r="D159" s="14" t="s">
        <v>76</v>
      </c>
      <c r="E159" s="81">
        <f>SUM(E160)</f>
        <v>330397</v>
      </c>
      <c r="F159" s="82">
        <f>SUM(F160)</f>
        <v>343249</v>
      </c>
      <c r="G159" s="71">
        <f>F159-E159</f>
        <v>12852</v>
      </c>
      <c r="H159" s="154"/>
    </row>
    <row r="160" spans="1:8" ht="38.25">
      <c r="A160" s="12"/>
      <c r="B160" s="13"/>
      <c r="C160" s="13">
        <v>8070</v>
      </c>
      <c r="D160" s="14" t="s">
        <v>202</v>
      </c>
      <c r="E160" s="81">
        <v>330397</v>
      </c>
      <c r="F160" s="82">
        <v>343249</v>
      </c>
      <c r="G160" s="71">
        <f>F160-E160</f>
        <v>12852</v>
      </c>
      <c r="H160" s="171"/>
    </row>
    <row r="161" spans="1:8" ht="13.5" thickBot="1">
      <c r="A161" s="12"/>
      <c r="B161" s="29"/>
      <c r="C161" s="29"/>
      <c r="D161" s="33"/>
      <c r="E161" s="95"/>
      <c r="F161" s="96"/>
      <c r="G161" s="146"/>
      <c r="H161" s="154"/>
    </row>
    <row r="162" spans="1:8" ht="13.5" thickBot="1">
      <c r="A162" s="8">
        <v>758</v>
      </c>
      <c r="B162" s="15"/>
      <c r="C162" s="16"/>
      <c r="D162" s="11" t="s">
        <v>78</v>
      </c>
      <c r="E162" s="78">
        <f>E164+E167</f>
        <v>904049</v>
      </c>
      <c r="F162" s="72">
        <f>SUM(F164+F167)</f>
        <v>983906</v>
      </c>
      <c r="G162" s="144">
        <f>F162-E162</f>
        <v>79857</v>
      </c>
      <c r="H162" s="153"/>
    </row>
    <row r="163" spans="1:8" ht="12.75">
      <c r="A163" s="12"/>
      <c r="B163" s="57"/>
      <c r="C163" s="57"/>
      <c r="D163" s="58"/>
      <c r="E163" s="85"/>
      <c r="F163" s="86"/>
      <c r="G163" s="145"/>
      <c r="H163" s="154"/>
    </row>
    <row r="164" spans="1:8" ht="13.5" thickBot="1">
      <c r="A164" s="12"/>
      <c r="B164" s="23">
        <v>75802</v>
      </c>
      <c r="C164" s="17"/>
      <c r="D164" s="24" t="s">
        <v>79</v>
      </c>
      <c r="E164" s="89">
        <v>890393</v>
      </c>
      <c r="F164" s="82">
        <f>SUM(F165)</f>
        <v>891011</v>
      </c>
      <c r="G164" s="71">
        <f>F164-E164</f>
        <v>618</v>
      </c>
      <c r="H164" s="170"/>
    </row>
    <row r="165" spans="1:8" ht="39" thickBot="1">
      <c r="A165" s="12"/>
      <c r="B165" s="17"/>
      <c r="C165" s="23">
        <v>2930</v>
      </c>
      <c r="D165" s="24" t="s">
        <v>80</v>
      </c>
      <c r="E165" s="89">
        <v>890393</v>
      </c>
      <c r="F165" s="82">
        <v>891011</v>
      </c>
      <c r="G165" s="71">
        <v>618</v>
      </c>
      <c r="H165" s="165" t="s">
        <v>249</v>
      </c>
    </row>
    <row r="166" spans="1:8" ht="12.75">
      <c r="A166" s="12"/>
      <c r="B166" s="17"/>
      <c r="C166" s="23"/>
      <c r="D166" s="24"/>
      <c r="E166" s="89"/>
      <c r="F166" s="82"/>
      <c r="G166" s="71"/>
      <c r="H166" s="154"/>
    </row>
    <row r="167" spans="1:8" ht="13.5" thickBot="1">
      <c r="A167" s="12"/>
      <c r="B167" s="13">
        <v>75818</v>
      </c>
      <c r="C167" s="13"/>
      <c r="D167" s="14" t="s">
        <v>81</v>
      </c>
      <c r="E167" s="81">
        <f>SUM(E168)</f>
        <v>13656</v>
      </c>
      <c r="F167" s="82">
        <f>SUM(F168)</f>
        <v>92895</v>
      </c>
      <c r="G167" s="71">
        <f>F167-E167</f>
        <v>79239</v>
      </c>
      <c r="H167" s="154"/>
    </row>
    <row r="168" spans="1:8" ht="13.5" thickBot="1">
      <c r="A168" s="12"/>
      <c r="B168" s="13"/>
      <c r="C168" s="13">
        <v>4810</v>
      </c>
      <c r="D168" s="14" t="s">
        <v>82</v>
      </c>
      <c r="E168" s="81">
        <v>13656</v>
      </c>
      <c r="F168" s="82">
        <v>92895</v>
      </c>
      <c r="G168" s="71">
        <v>29239</v>
      </c>
      <c r="H168" s="168" t="s">
        <v>238</v>
      </c>
    </row>
    <row r="169" spans="1:8" ht="13.5" thickBot="1">
      <c r="A169" s="12"/>
      <c r="B169" s="29"/>
      <c r="C169" s="29"/>
      <c r="D169" s="26"/>
      <c r="E169" s="83"/>
      <c r="F169" s="84"/>
      <c r="G169" s="146"/>
      <c r="H169" s="154"/>
    </row>
    <row r="170" spans="1:8" ht="13.5" thickBot="1">
      <c r="A170" s="8">
        <v>801</v>
      </c>
      <c r="B170" s="15"/>
      <c r="C170" s="16"/>
      <c r="D170" s="11" t="s">
        <v>83</v>
      </c>
      <c r="E170" s="78">
        <v>3189825</v>
      </c>
      <c r="F170" s="72">
        <f>F172+F187+F200+F206+F218+F233</f>
        <v>3164125</v>
      </c>
      <c r="G170" s="144">
        <f>SUM(G171:G235)</f>
        <v>-48400</v>
      </c>
      <c r="H170" s="153"/>
    </row>
    <row r="171" spans="1:8" ht="13.5" thickBot="1">
      <c r="A171" s="12"/>
      <c r="B171" s="57"/>
      <c r="C171" s="57"/>
      <c r="D171" s="58"/>
      <c r="E171" s="85"/>
      <c r="F171" s="86"/>
      <c r="G171" s="145"/>
      <c r="H171" s="154"/>
    </row>
    <row r="172" spans="1:8" ht="51.75" thickBot="1">
      <c r="A172" s="12"/>
      <c r="B172" s="13">
        <v>80101</v>
      </c>
      <c r="C172" s="13"/>
      <c r="D172" s="14" t="s">
        <v>84</v>
      </c>
      <c r="E172" s="81">
        <v>1443000</v>
      </c>
      <c r="F172" s="82">
        <f>SUM(F174:F185)</f>
        <v>1439180</v>
      </c>
      <c r="G172" s="71">
        <f>F172-E172</f>
        <v>-3820</v>
      </c>
      <c r="H172" s="165" t="s">
        <v>239</v>
      </c>
    </row>
    <row r="173" spans="1:8" ht="12.75">
      <c r="A173" s="12"/>
      <c r="B173" s="13"/>
      <c r="C173" s="13"/>
      <c r="D173" s="112" t="s">
        <v>205</v>
      </c>
      <c r="E173" s="113">
        <v>1195204</v>
      </c>
      <c r="F173" s="114">
        <f>SUM(F175:F178)</f>
        <v>1191384</v>
      </c>
      <c r="G173" s="114">
        <f>F173-E173</f>
        <v>-3820</v>
      </c>
      <c r="H173" s="155"/>
    </row>
    <row r="174" spans="1:8" ht="25.5">
      <c r="A174" s="12"/>
      <c r="B174" s="13"/>
      <c r="C174" s="13">
        <v>3020</v>
      </c>
      <c r="D174" s="14" t="s">
        <v>85</v>
      </c>
      <c r="E174" s="81"/>
      <c r="F174" s="82">
        <v>4930</v>
      </c>
      <c r="G174" s="71"/>
      <c r="H174" s="154"/>
    </row>
    <row r="175" spans="1:8" ht="12.75">
      <c r="A175" s="12"/>
      <c r="B175" s="13"/>
      <c r="C175" s="13">
        <v>4010</v>
      </c>
      <c r="D175" s="14" t="s">
        <v>41</v>
      </c>
      <c r="E175" s="81"/>
      <c r="F175" s="82">
        <v>926591</v>
      </c>
      <c r="G175" s="71"/>
      <c r="H175" s="154"/>
    </row>
    <row r="176" spans="1:8" ht="12.75">
      <c r="A176" s="12"/>
      <c r="B176" s="13"/>
      <c r="C176" s="13">
        <v>4040</v>
      </c>
      <c r="D176" s="14" t="s">
        <v>55</v>
      </c>
      <c r="E176" s="81"/>
      <c r="F176" s="82">
        <v>68840</v>
      </c>
      <c r="G176" s="71"/>
      <c r="H176" s="154"/>
    </row>
    <row r="177" spans="1:8" ht="12.75">
      <c r="A177" s="12"/>
      <c r="B177" s="13"/>
      <c r="C177" s="13">
        <v>4110</v>
      </c>
      <c r="D177" s="14" t="s">
        <v>15</v>
      </c>
      <c r="E177" s="81"/>
      <c r="F177" s="82">
        <v>172218</v>
      </c>
      <c r="G177" s="71"/>
      <c r="H177" s="154"/>
    </row>
    <row r="178" spans="1:8" ht="12.75">
      <c r="A178" s="12"/>
      <c r="B178" s="13"/>
      <c r="C178" s="13">
        <v>4120</v>
      </c>
      <c r="D178" s="14" t="s">
        <v>42</v>
      </c>
      <c r="E178" s="81"/>
      <c r="F178" s="82">
        <v>23735</v>
      </c>
      <c r="G178" s="71"/>
      <c r="H178" s="154"/>
    </row>
    <row r="179" spans="1:8" ht="12.75">
      <c r="A179" s="12"/>
      <c r="B179" s="13"/>
      <c r="C179" s="13">
        <v>4210</v>
      </c>
      <c r="D179" s="14" t="s">
        <v>49</v>
      </c>
      <c r="E179" s="81"/>
      <c r="F179" s="82">
        <v>21400</v>
      </c>
      <c r="G179" s="71"/>
      <c r="H179" s="154"/>
    </row>
    <row r="180" spans="1:8" ht="25.5">
      <c r="A180" s="12"/>
      <c r="B180" s="13"/>
      <c r="C180" s="13">
        <v>4240</v>
      </c>
      <c r="D180" s="14" t="s">
        <v>203</v>
      </c>
      <c r="E180" s="81"/>
      <c r="F180" s="82">
        <v>2000</v>
      </c>
      <c r="G180" s="71"/>
      <c r="H180" s="154"/>
    </row>
    <row r="181" spans="1:8" ht="12.75">
      <c r="A181" s="12"/>
      <c r="B181" s="13"/>
      <c r="C181" s="13">
        <v>4260</v>
      </c>
      <c r="D181" s="14" t="s">
        <v>70</v>
      </c>
      <c r="E181" s="81"/>
      <c r="F181" s="82">
        <v>126100</v>
      </c>
      <c r="G181" s="71"/>
      <c r="H181" s="154"/>
    </row>
    <row r="182" spans="1:8" ht="12.75">
      <c r="A182" s="12"/>
      <c r="B182" s="13"/>
      <c r="C182" s="13">
        <v>4270</v>
      </c>
      <c r="D182" s="14" t="s">
        <v>16</v>
      </c>
      <c r="E182" s="81"/>
      <c r="F182" s="82">
        <v>8300</v>
      </c>
      <c r="G182" s="71"/>
      <c r="H182" s="154"/>
    </row>
    <row r="183" spans="1:8" ht="12.75">
      <c r="A183" s="12"/>
      <c r="B183" s="13"/>
      <c r="C183" s="13">
        <v>4300</v>
      </c>
      <c r="D183" s="14" t="s">
        <v>35</v>
      </c>
      <c r="E183" s="81"/>
      <c r="F183" s="82">
        <v>22800</v>
      </c>
      <c r="G183" s="71"/>
      <c r="H183" s="154"/>
    </row>
    <row r="184" spans="1:8" ht="12.75">
      <c r="A184" s="12"/>
      <c r="B184" s="13"/>
      <c r="C184" s="13">
        <v>4410</v>
      </c>
      <c r="D184" s="14" t="s">
        <v>50</v>
      </c>
      <c r="E184" s="81"/>
      <c r="F184" s="82">
        <v>4200</v>
      </c>
      <c r="G184" s="71"/>
      <c r="H184" s="154"/>
    </row>
    <row r="185" spans="1:8" ht="12.75">
      <c r="A185" s="12"/>
      <c r="B185" s="13"/>
      <c r="C185" s="13">
        <v>4440</v>
      </c>
      <c r="D185" s="14" t="s">
        <v>44</v>
      </c>
      <c r="E185" s="81"/>
      <c r="F185" s="82">
        <v>58066</v>
      </c>
      <c r="G185" s="71"/>
      <c r="H185" s="154"/>
    </row>
    <row r="186" spans="1:8" ht="13.5" thickBot="1">
      <c r="A186" s="12"/>
      <c r="B186" s="13"/>
      <c r="C186" s="13"/>
      <c r="D186" s="14"/>
      <c r="E186" s="81"/>
      <c r="F186" s="82"/>
      <c r="G186" s="71"/>
      <c r="H186" s="154"/>
    </row>
    <row r="187" spans="1:8" ht="51.75" thickBot="1">
      <c r="A187" s="12"/>
      <c r="B187" s="13">
        <v>80110</v>
      </c>
      <c r="C187" s="13"/>
      <c r="D187" s="26" t="s">
        <v>86</v>
      </c>
      <c r="E187" s="83">
        <v>679000</v>
      </c>
      <c r="F187" s="84">
        <f>SUM(F189:F198)</f>
        <v>676050</v>
      </c>
      <c r="G187" s="146">
        <f>F187-E187</f>
        <v>-2950</v>
      </c>
      <c r="H187" s="173" t="s">
        <v>239</v>
      </c>
    </row>
    <row r="188" spans="1:8" ht="25.5">
      <c r="A188" s="12"/>
      <c r="B188" s="13"/>
      <c r="C188" s="115"/>
      <c r="D188" s="112" t="s">
        <v>205</v>
      </c>
      <c r="E188" s="113">
        <v>622976</v>
      </c>
      <c r="F188" s="114">
        <f>SUM(F190:F193)</f>
        <v>620026</v>
      </c>
      <c r="G188" s="114">
        <v>-2050</v>
      </c>
      <c r="H188" s="174" t="s">
        <v>251</v>
      </c>
    </row>
    <row r="189" spans="1:8" ht="25.5">
      <c r="A189" s="12"/>
      <c r="B189" s="13"/>
      <c r="C189" s="13">
        <v>3020</v>
      </c>
      <c r="D189" s="75" t="s">
        <v>87</v>
      </c>
      <c r="E189" s="79"/>
      <c r="F189" s="80">
        <v>6210</v>
      </c>
      <c r="G189" s="145"/>
      <c r="H189" s="154"/>
    </row>
    <row r="190" spans="1:8" ht="12.75">
      <c r="A190" s="12"/>
      <c r="B190" s="13"/>
      <c r="C190" s="13">
        <v>4010</v>
      </c>
      <c r="D190" s="14" t="s">
        <v>41</v>
      </c>
      <c r="E190" s="81"/>
      <c r="F190" s="82">
        <v>486599</v>
      </c>
      <c r="G190" s="71"/>
      <c r="H190" s="154"/>
    </row>
    <row r="191" spans="1:8" ht="12.75">
      <c r="A191" s="12"/>
      <c r="B191" s="13"/>
      <c r="C191" s="13">
        <v>4040</v>
      </c>
      <c r="D191" s="14" t="s">
        <v>55</v>
      </c>
      <c r="E191" s="81"/>
      <c r="F191" s="82">
        <v>30560</v>
      </c>
      <c r="G191" s="71"/>
      <c r="H191" s="154"/>
    </row>
    <row r="192" spans="1:8" ht="12.75">
      <c r="A192" s="12"/>
      <c r="B192" s="13"/>
      <c r="C192" s="13">
        <v>4110</v>
      </c>
      <c r="D192" s="14" t="s">
        <v>15</v>
      </c>
      <c r="E192" s="81"/>
      <c r="F192" s="82">
        <v>90473</v>
      </c>
      <c r="G192" s="71"/>
      <c r="H192" s="154"/>
    </row>
    <row r="193" spans="1:8" ht="12.75">
      <c r="A193" s="12"/>
      <c r="B193" s="13"/>
      <c r="C193" s="13">
        <v>4120</v>
      </c>
      <c r="D193" s="14" t="s">
        <v>42</v>
      </c>
      <c r="E193" s="81"/>
      <c r="F193" s="82">
        <v>12394</v>
      </c>
      <c r="G193" s="71"/>
      <c r="H193" s="154"/>
    </row>
    <row r="194" spans="1:8" ht="12.75">
      <c r="A194" s="12"/>
      <c r="B194" s="13"/>
      <c r="C194" s="13">
        <v>4210</v>
      </c>
      <c r="D194" s="14" t="s">
        <v>49</v>
      </c>
      <c r="E194" s="81"/>
      <c r="F194" s="82">
        <v>7500</v>
      </c>
      <c r="G194" s="71"/>
      <c r="H194" s="154"/>
    </row>
    <row r="195" spans="1:8" ht="12.75">
      <c r="A195" s="12"/>
      <c r="B195" s="13"/>
      <c r="C195" s="13">
        <v>4270</v>
      </c>
      <c r="D195" s="14" t="s">
        <v>16</v>
      </c>
      <c r="E195" s="81"/>
      <c r="F195" s="82">
        <v>2500</v>
      </c>
      <c r="G195" s="71"/>
      <c r="H195" s="154"/>
    </row>
    <row r="196" spans="1:8" ht="12.75">
      <c r="A196" s="12"/>
      <c r="B196" s="13"/>
      <c r="C196" s="13">
        <v>4300</v>
      </c>
      <c r="D196" s="14" t="s">
        <v>35</v>
      </c>
      <c r="E196" s="81"/>
      <c r="F196" s="82">
        <v>9100</v>
      </c>
      <c r="G196" s="71"/>
      <c r="H196" s="154"/>
    </row>
    <row r="197" spans="1:8" ht="12.75">
      <c r="A197" s="12"/>
      <c r="B197" s="13"/>
      <c r="C197" s="13">
        <v>4410</v>
      </c>
      <c r="D197" s="14" t="s">
        <v>50</v>
      </c>
      <c r="E197" s="81"/>
      <c r="F197" s="82">
        <v>500</v>
      </c>
      <c r="G197" s="71"/>
      <c r="H197" s="154"/>
    </row>
    <row r="198" spans="1:8" ht="13.5" thickBot="1">
      <c r="A198" s="12"/>
      <c r="B198" s="13"/>
      <c r="C198" s="13">
        <v>4440</v>
      </c>
      <c r="D198" s="14" t="s">
        <v>44</v>
      </c>
      <c r="E198" s="81"/>
      <c r="F198" s="82">
        <v>30214</v>
      </c>
      <c r="G198" s="71"/>
      <c r="H198" s="154"/>
    </row>
    <row r="199" spans="1:8" ht="39" thickBot="1">
      <c r="A199" s="12"/>
      <c r="B199" s="13"/>
      <c r="C199" s="13"/>
      <c r="D199" s="14" t="s">
        <v>252</v>
      </c>
      <c r="E199" s="81"/>
      <c r="F199" s="82"/>
      <c r="G199" s="71">
        <v>900</v>
      </c>
      <c r="H199" s="175" t="s">
        <v>252</v>
      </c>
    </row>
    <row r="200" spans="1:8" ht="12.75">
      <c r="A200" s="12"/>
      <c r="B200" s="13">
        <v>80113</v>
      </c>
      <c r="C200" s="13"/>
      <c r="D200" s="14" t="s">
        <v>88</v>
      </c>
      <c r="E200" s="81">
        <v>63500</v>
      </c>
      <c r="F200" s="82">
        <f>SUM(F202:F204)</f>
        <v>63500</v>
      </c>
      <c r="G200" s="71">
        <f>F200-E200</f>
        <v>0</v>
      </c>
      <c r="H200" s="154"/>
    </row>
    <row r="201" spans="1:8" ht="12.75">
      <c r="A201" s="12"/>
      <c r="B201" s="13"/>
      <c r="C201" s="13"/>
      <c r="D201" s="112" t="s">
        <v>205</v>
      </c>
      <c r="E201" s="113">
        <v>813</v>
      </c>
      <c r="F201" s="114">
        <f>SUM(F202:F203)</f>
        <v>813</v>
      </c>
      <c r="G201" s="114">
        <v>0</v>
      </c>
      <c r="H201" s="155"/>
    </row>
    <row r="202" spans="1:8" ht="12.75">
      <c r="A202" s="12"/>
      <c r="B202" s="13"/>
      <c r="C202" s="13">
        <v>4110</v>
      </c>
      <c r="D202" s="14" t="s">
        <v>15</v>
      </c>
      <c r="E202" s="81"/>
      <c r="F202" s="82">
        <v>715</v>
      </c>
      <c r="G202" s="71"/>
      <c r="H202" s="154"/>
    </row>
    <row r="203" spans="1:8" ht="12.75">
      <c r="A203" s="12"/>
      <c r="B203" s="13"/>
      <c r="C203" s="13">
        <v>4120</v>
      </c>
      <c r="D203" s="14" t="s">
        <v>42</v>
      </c>
      <c r="E203" s="81"/>
      <c r="F203" s="82">
        <v>98</v>
      </c>
      <c r="G203" s="71"/>
      <c r="H203" s="154"/>
    </row>
    <row r="204" spans="1:8" ht="12.75">
      <c r="A204" s="12"/>
      <c r="B204" s="13"/>
      <c r="C204" s="13">
        <v>4300</v>
      </c>
      <c r="D204" s="14" t="s">
        <v>35</v>
      </c>
      <c r="E204" s="81"/>
      <c r="F204" s="82">
        <v>62687</v>
      </c>
      <c r="G204" s="71"/>
      <c r="H204" s="154"/>
    </row>
    <row r="205" spans="1:8" ht="13.5" thickBot="1">
      <c r="A205" s="12"/>
      <c r="B205" s="13"/>
      <c r="C205" s="13"/>
      <c r="D205" s="14"/>
      <c r="E205" s="81"/>
      <c r="F205" s="82"/>
      <c r="G205" s="71"/>
      <c r="H205" s="154"/>
    </row>
    <row r="206" spans="1:8" ht="51.75" thickBot="1">
      <c r="A206" s="12"/>
      <c r="B206" s="13">
        <v>80114</v>
      </c>
      <c r="C206" s="13"/>
      <c r="D206" s="14" t="s">
        <v>89</v>
      </c>
      <c r="E206" s="81">
        <v>185600</v>
      </c>
      <c r="F206" s="82">
        <f>SUM(F208:F216)</f>
        <v>181770</v>
      </c>
      <c r="G206" s="71">
        <f>F206-E206</f>
        <v>-3830</v>
      </c>
      <c r="H206" s="165" t="s">
        <v>239</v>
      </c>
    </row>
    <row r="207" spans="1:8" ht="12.75">
      <c r="A207" s="12"/>
      <c r="B207" s="13"/>
      <c r="C207" s="13"/>
      <c r="D207" s="112" t="s">
        <v>205</v>
      </c>
      <c r="E207" s="113">
        <v>161423</v>
      </c>
      <c r="F207" s="114">
        <f>SUM(F208:F211)</f>
        <v>157593</v>
      </c>
      <c r="G207" s="114">
        <f>F207-E207</f>
        <v>-3830</v>
      </c>
      <c r="H207" s="155"/>
    </row>
    <row r="208" spans="1:8" ht="12.75">
      <c r="A208" s="12"/>
      <c r="B208" s="13"/>
      <c r="C208" s="13">
        <v>4010</v>
      </c>
      <c r="D208" s="14" t="s">
        <v>41</v>
      </c>
      <c r="E208" s="81"/>
      <c r="F208" s="82">
        <v>120835</v>
      </c>
      <c r="G208" s="71"/>
      <c r="H208" s="154"/>
    </row>
    <row r="209" spans="1:8" ht="12.75">
      <c r="A209" s="12"/>
      <c r="B209" s="13"/>
      <c r="C209" s="13">
        <v>4040</v>
      </c>
      <c r="D209" s="14" t="s">
        <v>55</v>
      </c>
      <c r="E209" s="81"/>
      <c r="F209" s="82">
        <v>9782</v>
      </c>
      <c r="G209" s="71"/>
      <c r="H209" s="154"/>
    </row>
    <row r="210" spans="1:8" ht="12.75">
      <c r="A210" s="12"/>
      <c r="B210" s="13"/>
      <c r="C210" s="13">
        <v>4110</v>
      </c>
      <c r="D210" s="14" t="s">
        <v>15</v>
      </c>
      <c r="E210" s="81"/>
      <c r="F210" s="82">
        <v>23776</v>
      </c>
      <c r="G210" s="71"/>
      <c r="H210" s="154"/>
    </row>
    <row r="211" spans="1:8" ht="12.75">
      <c r="A211" s="12"/>
      <c r="B211" s="13"/>
      <c r="C211" s="13">
        <v>4120</v>
      </c>
      <c r="D211" s="14" t="s">
        <v>42</v>
      </c>
      <c r="E211" s="81"/>
      <c r="F211" s="82">
        <v>3200</v>
      </c>
      <c r="G211" s="71"/>
      <c r="H211" s="154"/>
    </row>
    <row r="212" spans="1:8" ht="12.75">
      <c r="A212" s="12"/>
      <c r="B212" s="13"/>
      <c r="C212" s="13">
        <v>4210</v>
      </c>
      <c r="D212" s="14" t="s">
        <v>49</v>
      </c>
      <c r="E212" s="81"/>
      <c r="F212" s="82">
        <v>8450</v>
      </c>
      <c r="G212" s="71"/>
      <c r="H212" s="154"/>
    </row>
    <row r="213" spans="1:8" ht="12.75">
      <c r="A213" s="12"/>
      <c r="B213" s="13"/>
      <c r="C213" s="13">
        <v>4270</v>
      </c>
      <c r="D213" s="14" t="s">
        <v>16</v>
      </c>
      <c r="E213" s="81"/>
      <c r="F213" s="82">
        <v>1000</v>
      </c>
      <c r="G213" s="71"/>
      <c r="H213" s="154"/>
    </row>
    <row r="214" spans="1:8" ht="12.75">
      <c r="A214" s="12"/>
      <c r="B214" s="13"/>
      <c r="C214" s="13">
        <v>4300</v>
      </c>
      <c r="D214" s="14" t="s">
        <v>35</v>
      </c>
      <c r="E214" s="81"/>
      <c r="F214" s="82">
        <v>11428</v>
      </c>
      <c r="G214" s="71"/>
      <c r="H214" s="154"/>
    </row>
    <row r="215" spans="1:8" ht="12.75">
      <c r="A215" s="12"/>
      <c r="B215" s="13"/>
      <c r="C215" s="13">
        <v>4410</v>
      </c>
      <c r="D215" s="14" t="s">
        <v>50</v>
      </c>
      <c r="E215" s="81"/>
      <c r="F215" s="82">
        <v>500</v>
      </c>
      <c r="G215" s="71"/>
      <c r="H215" s="154"/>
    </row>
    <row r="216" spans="1:8" ht="15" customHeight="1">
      <c r="A216" s="12"/>
      <c r="B216" s="13"/>
      <c r="C216" s="13">
        <v>4440</v>
      </c>
      <c r="D216" s="14" t="s">
        <v>90</v>
      </c>
      <c r="E216" s="81"/>
      <c r="F216" s="82">
        <v>2799</v>
      </c>
      <c r="G216" s="71"/>
      <c r="H216" s="154"/>
    </row>
    <row r="217" spans="1:3" ht="15" customHeight="1" thickBot="1">
      <c r="A217" s="12"/>
      <c r="B217" s="13"/>
      <c r="C217" s="13"/>
    </row>
    <row r="218" spans="1:8" ht="90" thickBot="1">
      <c r="A218" s="12"/>
      <c r="B218" s="13">
        <v>80120</v>
      </c>
      <c r="C218" s="13"/>
      <c r="D218" s="14" t="s">
        <v>91</v>
      </c>
      <c r="E218" s="81">
        <v>807030</v>
      </c>
      <c r="F218" s="82">
        <f>SUM(F221:F231)</f>
        <v>791930</v>
      </c>
      <c r="G218" s="71">
        <f>F218-E218</f>
        <v>-15100</v>
      </c>
      <c r="H218" s="165" t="s">
        <v>253</v>
      </c>
    </row>
    <row r="219" spans="1:8" ht="13.5" thickBot="1">
      <c r="A219" s="12"/>
      <c r="B219" s="13"/>
      <c r="C219" s="13"/>
      <c r="D219" s="112" t="s">
        <v>205</v>
      </c>
      <c r="E219" s="113">
        <v>585030</v>
      </c>
      <c r="F219" s="114">
        <v>583530</v>
      </c>
      <c r="G219" s="114">
        <f>F219-E219</f>
        <v>-1500</v>
      </c>
      <c r="H219" s="155"/>
    </row>
    <row r="220" spans="1:8" ht="39" thickBot="1">
      <c r="A220" s="12"/>
      <c r="B220" s="13"/>
      <c r="C220" s="13"/>
      <c r="D220" s="14" t="s">
        <v>252</v>
      </c>
      <c r="E220" s="81"/>
      <c r="F220" s="82"/>
      <c r="G220" s="71">
        <v>2100</v>
      </c>
      <c r="H220" s="175" t="s">
        <v>252</v>
      </c>
    </row>
    <row r="221" spans="1:8" ht="25.5">
      <c r="A221" s="12"/>
      <c r="B221" s="13"/>
      <c r="C221" s="13">
        <v>3020</v>
      </c>
      <c r="D221" s="14" t="s">
        <v>87</v>
      </c>
      <c r="E221" s="81"/>
      <c r="F221" s="82">
        <v>2800</v>
      </c>
      <c r="G221" s="71"/>
      <c r="H221" s="154"/>
    </row>
    <row r="222" spans="1:8" ht="12.75">
      <c r="A222" s="12"/>
      <c r="B222" s="13"/>
      <c r="C222" s="13">
        <v>4010</v>
      </c>
      <c r="D222" s="14" t="s">
        <v>41</v>
      </c>
      <c r="E222" s="81"/>
      <c r="F222" s="82">
        <v>449040</v>
      </c>
      <c r="G222" s="71"/>
      <c r="H222" s="154" t="s">
        <v>254</v>
      </c>
    </row>
    <row r="223" spans="1:8" ht="12.75">
      <c r="A223" s="12"/>
      <c r="B223" s="13"/>
      <c r="C223" s="13">
        <v>4040</v>
      </c>
      <c r="D223" s="14" t="s">
        <v>55</v>
      </c>
      <c r="E223" s="81"/>
      <c r="F223" s="82">
        <v>38250</v>
      </c>
      <c r="G223" s="71"/>
      <c r="H223" s="154" t="s">
        <v>255</v>
      </c>
    </row>
    <row r="224" spans="1:8" ht="12.75">
      <c r="A224" s="12"/>
      <c r="B224" s="13"/>
      <c r="C224" s="13">
        <v>4110</v>
      </c>
      <c r="D224" s="14" t="s">
        <v>15</v>
      </c>
      <c r="E224" s="81"/>
      <c r="F224" s="82">
        <v>84102</v>
      </c>
      <c r="G224" s="71"/>
      <c r="H224" s="154" t="s">
        <v>256</v>
      </c>
    </row>
    <row r="225" spans="1:8" ht="12.75">
      <c r="A225" s="12"/>
      <c r="B225" s="13"/>
      <c r="C225" s="13">
        <v>4120</v>
      </c>
      <c r="D225" s="14" t="s">
        <v>42</v>
      </c>
      <c r="E225" s="81"/>
      <c r="F225" s="82">
        <v>11538</v>
      </c>
      <c r="G225" s="71"/>
      <c r="H225" s="154" t="s">
        <v>257</v>
      </c>
    </row>
    <row r="226" spans="1:8" ht="12.75">
      <c r="A226" s="12"/>
      <c r="B226" s="13"/>
      <c r="C226" s="13">
        <v>4210</v>
      </c>
      <c r="D226" s="14" t="s">
        <v>49</v>
      </c>
      <c r="E226" s="81"/>
      <c r="F226" s="82">
        <v>15400</v>
      </c>
      <c r="G226" s="71"/>
      <c r="H226" s="154"/>
    </row>
    <row r="227" spans="1:8" ht="12.75">
      <c r="A227" s="12"/>
      <c r="B227" s="13"/>
      <c r="C227" s="13">
        <v>4260</v>
      </c>
      <c r="D227" s="14" t="s">
        <v>70</v>
      </c>
      <c r="E227" s="81">
        <v>147310</v>
      </c>
      <c r="F227" s="82">
        <v>132810</v>
      </c>
      <c r="G227" s="71">
        <f>F227-E227</f>
        <v>-14500</v>
      </c>
      <c r="H227" s="154"/>
    </row>
    <row r="228" spans="1:8" ht="12.75">
      <c r="A228" s="12"/>
      <c r="B228" s="13"/>
      <c r="C228" s="13">
        <v>4270</v>
      </c>
      <c r="D228" s="14" t="s">
        <v>16</v>
      </c>
      <c r="E228" s="81"/>
      <c r="F228" s="82">
        <v>10500</v>
      </c>
      <c r="G228" s="71"/>
      <c r="H228" s="154"/>
    </row>
    <row r="229" spans="1:8" ht="12.75">
      <c r="A229" s="12"/>
      <c r="B229" s="13"/>
      <c r="C229" s="13">
        <v>4300</v>
      </c>
      <c r="D229" s="14" t="s">
        <v>35</v>
      </c>
      <c r="E229" s="81"/>
      <c r="F229" s="82">
        <v>20300</v>
      </c>
      <c r="G229" s="71"/>
      <c r="H229" s="154"/>
    </row>
    <row r="230" spans="1:8" ht="12.75">
      <c r="A230" s="12"/>
      <c r="B230" s="13"/>
      <c r="C230" s="13">
        <v>4410</v>
      </c>
      <c r="D230" s="14" t="s">
        <v>50</v>
      </c>
      <c r="E230" s="81"/>
      <c r="F230" s="82">
        <v>1000</v>
      </c>
      <c r="G230" s="71"/>
      <c r="H230" s="154"/>
    </row>
    <row r="231" spans="1:8" ht="12.75">
      <c r="A231" s="12"/>
      <c r="B231" s="13"/>
      <c r="C231" s="13">
        <v>4440</v>
      </c>
      <c r="D231" s="14" t="s">
        <v>44</v>
      </c>
      <c r="E231" s="81"/>
      <c r="F231" s="82">
        <v>26190</v>
      </c>
      <c r="G231" s="71"/>
      <c r="H231" s="154"/>
    </row>
    <row r="232" spans="1:8" ht="12.75">
      <c r="A232" s="12"/>
      <c r="B232" s="13"/>
      <c r="C232" s="13"/>
      <c r="D232" s="14"/>
      <c r="E232" s="81"/>
      <c r="F232" s="82"/>
      <c r="G232" s="71"/>
      <c r="H232" s="154"/>
    </row>
    <row r="233" spans="1:8" ht="12.75">
      <c r="A233" s="12"/>
      <c r="B233" s="13">
        <v>80195</v>
      </c>
      <c r="C233" s="13"/>
      <c r="D233" s="14" t="s">
        <v>92</v>
      </c>
      <c r="E233" s="81">
        <v>11695</v>
      </c>
      <c r="F233" s="82">
        <f>SUM(F234:F234)</f>
        <v>11695</v>
      </c>
      <c r="G233" s="71">
        <f>F233-E233</f>
        <v>0</v>
      </c>
      <c r="H233" s="154"/>
    </row>
    <row r="234" spans="1:8" ht="12.75">
      <c r="A234" s="12"/>
      <c r="B234" s="13"/>
      <c r="C234" s="13">
        <v>4440</v>
      </c>
      <c r="D234" s="14" t="s">
        <v>44</v>
      </c>
      <c r="E234" s="81">
        <v>11695</v>
      </c>
      <c r="F234" s="82">
        <v>11695</v>
      </c>
      <c r="G234" s="71">
        <v>0</v>
      </c>
      <c r="H234" s="154"/>
    </row>
    <row r="235" spans="1:8" ht="13.5" thickBot="1">
      <c r="A235" s="12"/>
      <c r="B235" s="29"/>
      <c r="C235" s="29"/>
      <c r="D235" s="37"/>
      <c r="E235" s="100"/>
      <c r="F235" s="101"/>
      <c r="G235" s="146"/>
      <c r="H235" s="154"/>
    </row>
    <row r="236" spans="1:8" ht="13.5" thickBot="1">
      <c r="A236" s="8">
        <v>851</v>
      </c>
      <c r="B236" s="15"/>
      <c r="C236" s="16"/>
      <c r="D236" s="11" t="s">
        <v>94</v>
      </c>
      <c r="E236" s="78">
        <v>111600</v>
      </c>
      <c r="F236" s="72">
        <f>F238+F243</f>
        <v>114104</v>
      </c>
      <c r="G236" s="144">
        <f>SUM(G238:G256)</f>
        <v>2504</v>
      </c>
      <c r="H236" s="153"/>
    </row>
    <row r="237" spans="1:8" ht="12.75">
      <c r="A237" s="12"/>
      <c r="B237" s="57"/>
      <c r="C237" s="57"/>
      <c r="D237" s="58"/>
      <c r="E237" s="85"/>
      <c r="F237" s="86"/>
      <c r="G237" s="145"/>
      <c r="H237" s="154"/>
    </row>
    <row r="238" spans="1:8" ht="12.75">
      <c r="A238" s="12"/>
      <c r="B238" s="13">
        <v>85121</v>
      </c>
      <c r="C238" s="13"/>
      <c r="D238" s="14" t="s">
        <v>95</v>
      </c>
      <c r="E238" s="81">
        <v>36600</v>
      </c>
      <c r="F238" s="82">
        <f>SUM(F239:F241)</f>
        <v>36600</v>
      </c>
      <c r="G238" s="71">
        <v>0</v>
      </c>
      <c r="H238" s="154"/>
    </row>
    <row r="239" spans="1:8" ht="12.75">
      <c r="A239" s="12"/>
      <c r="B239" s="13"/>
      <c r="C239" s="13">
        <v>4210</v>
      </c>
      <c r="D239" s="14" t="s">
        <v>49</v>
      </c>
      <c r="E239" s="81"/>
      <c r="F239" s="82">
        <v>6600</v>
      </c>
      <c r="G239" s="71"/>
      <c r="H239" s="154"/>
    </row>
    <row r="240" spans="1:8" ht="12.75">
      <c r="A240" s="12"/>
      <c r="B240" s="13"/>
      <c r="C240" s="13">
        <v>4270</v>
      </c>
      <c r="D240" s="14" t="s">
        <v>16</v>
      </c>
      <c r="E240" s="81"/>
      <c r="F240" s="82">
        <v>20000</v>
      </c>
      <c r="G240" s="71"/>
      <c r="H240" s="154"/>
    </row>
    <row r="241" spans="1:8" ht="12.75">
      <c r="A241" s="12"/>
      <c r="B241" s="13"/>
      <c r="C241" s="13">
        <v>4300</v>
      </c>
      <c r="D241" s="14" t="s">
        <v>35</v>
      </c>
      <c r="E241" s="81"/>
      <c r="F241" s="82">
        <v>10000</v>
      </c>
      <c r="G241" s="71"/>
      <c r="H241" s="154"/>
    </row>
    <row r="242" spans="1:8" ht="13.5" thickBot="1">
      <c r="A242" s="12"/>
      <c r="B242" s="13"/>
      <c r="C242" s="13"/>
      <c r="D242" s="14"/>
      <c r="E242" s="81"/>
      <c r="F242" s="82"/>
      <c r="G242" s="71"/>
      <c r="H242" s="154"/>
    </row>
    <row r="243" spans="1:8" ht="64.5" thickBot="1">
      <c r="A243" s="12"/>
      <c r="B243" s="13">
        <v>85154</v>
      </c>
      <c r="C243" s="13"/>
      <c r="D243" s="14" t="s">
        <v>96</v>
      </c>
      <c r="E243" s="81">
        <v>75000</v>
      </c>
      <c r="F243" s="82">
        <f>SUM(F245:F256)</f>
        <v>77504</v>
      </c>
      <c r="G243" s="71">
        <f>F243-E243</f>
        <v>2504</v>
      </c>
      <c r="H243" s="165" t="s">
        <v>240</v>
      </c>
    </row>
    <row r="244" spans="1:8" ht="12.75">
      <c r="A244" s="12"/>
      <c r="B244" s="13"/>
      <c r="C244" s="13"/>
      <c r="D244" s="112" t="s">
        <v>205</v>
      </c>
      <c r="E244" s="113">
        <v>29773</v>
      </c>
      <c r="F244" s="114">
        <f>SUM(F248:F251)</f>
        <v>29773</v>
      </c>
      <c r="G244" s="114">
        <v>0</v>
      </c>
      <c r="H244" s="155"/>
    </row>
    <row r="245" spans="1:8" ht="25.5">
      <c r="A245" s="12"/>
      <c r="B245" s="13"/>
      <c r="C245" s="13">
        <v>3020</v>
      </c>
      <c r="D245" s="14" t="s">
        <v>85</v>
      </c>
      <c r="E245" s="81"/>
      <c r="F245" s="82">
        <v>498</v>
      </c>
      <c r="G245" s="71"/>
      <c r="H245" s="154"/>
    </row>
    <row r="246" spans="1:8" ht="12.75">
      <c r="A246" s="12"/>
      <c r="B246" s="13"/>
      <c r="C246" s="13">
        <v>3030</v>
      </c>
      <c r="D246" s="14" t="s">
        <v>14</v>
      </c>
      <c r="E246" s="81"/>
      <c r="F246" s="82">
        <v>10219</v>
      </c>
      <c r="G246" s="71"/>
      <c r="H246" s="154"/>
    </row>
    <row r="247" spans="1:8" ht="12.75">
      <c r="A247" s="12"/>
      <c r="B247" s="13"/>
      <c r="C247" s="13">
        <v>3110</v>
      </c>
      <c r="D247" s="14" t="s">
        <v>97</v>
      </c>
      <c r="E247" s="81"/>
      <c r="F247" s="82">
        <v>1000</v>
      </c>
      <c r="G247" s="71"/>
      <c r="H247" s="154"/>
    </row>
    <row r="248" spans="1:8" ht="12.75">
      <c r="A248" s="12"/>
      <c r="B248" s="13"/>
      <c r="C248" s="13">
        <v>4010</v>
      </c>
      <c r="D248" s="14" t="s">
        <v>41</v>
      </c>
      <c r="E248" s="81"/>
      <c r="F248" s="82">
        <v>23410</v>
      </c>
      <c r="G248" s="71"/>
      <c r="H248" s="154"/>
    </row>
    <row r="249" spans="1:8" ht="12.75">
      <c r="A249" s="12"/>
      <c r="B249" s="13"/>
      <c r="C249" s="13">
        <v>4040</v>
      </c>
      <c r="D249" s="14" t="s">
        <v>55</v>
      </c>
      <c r="E249" s="81"/>
      <c r="F249" s="82">
        <v>1913</v>
      </c>
      <c r="G249" s="71"/>
      <c r="H249" s="154"/>
    </row>
    <row r="250" spans="1:8" ht="12.75">
      <c r="A250" s="12"/>
      <c r="B250" s="13"/>
      <c r="C250" s="13">
        <v>4110</v>
      </c>
      <c r="D250" s="14" t="s">
        <v>15</v>
      </c>
      <c r="E250" s="81"/>
      <c r="F250" s="82">
        <v>3850</v>
      </c>
      <c r="G250" s="71"/>
      <c r="H250" s="154"/>
    </row>
    <row r="251" spans="1:8" ht="12.75">
      <c r="A251" s="12"/>
      <c r="B251" s="13"/>
      <c r="C251" s="13">
        <v>4120</v>
      </c>
      <c r="D251" s="14" t="s">
        <v>42</v>
      </c>
      <c r="E251" s="81"/>
      <c r="F251" s="82">
        <v>600</v>
      </c>
      <c r="G251" s="71"/>
      <c r="H251" s="154"/>
    </row>
    <row r="252" spans="1:8" ht="12.75">
      <c r="A252" s="12"/>
      <c r="B252" s="13"/>
      <c r="C252" s="13">
        <v>4210</v>
      </c>
      <c r="D252" s="14" t="s">
        <v>49</v>
      </c>
      <c r="E252" s="81"/>
      <c r="F252" s="82">
        <v>2482</v>
      </c>
      <c r="G252" s="71"/>
      <c r="H252" s="154"/>
    </row>
    <row r="253" spans="1:8" ht="12.75">
      <c r="A253" s="12"/>
      <c r="B253" s="13"/>
      <c r="C253" s="13">
        <v>4300</v>
      </c>
      <c r="D253" s="14" t="s">
        <v>35</v>
      </c>
      <c r="E253" s="81"/>
      <c r="F253" s="82">
        <v>31355</v>
      </c>
      <c r="G253" s="71"/>
      <c r="H253" s="154"/>
    </row>
    <row r="254" spans="1:8" ht="12.75">
      <c r="A254" s="12"/>
      <c r="B254" s="13"/>
      <c r="C254" s="13">
        <v>4410</v>
      </c>
      <c r="D254" s="14" t="s">
        <v>50</v>
      </c>
      <c r="E254" s="81"/>
      <c r="F254" s="82">
        <v>1000</v>
      </c>
      <c r="G254" s="71"/>
      <c r="H254" s="154"/>
    </row>
    <row r="255" spans="1:8" ht="12.75">
      <c r="A255" s="12"/>
      <c r="B255" s="13"/>
      <c r="C255" s="13">
        <v>4440</v>
      </c>
      <c r="D255" s="14" t="s">
        <v>44</v>
      </c>
      <c r="E255" s="81"/>
      <c r="F255" s="82">
        <v>1177</v>
      </c>
      <c r="G255" s="71"/>
      <c r="H255" s="154"/>
    </row>
    <row r="256" spans="1:8" ht="13.5" thickBot="1">
      <c r="A256" s="12"/>
      <c r="B256" s="13"/>
      <c r="C256" s="13"/>
      <c r="D256" s="14"/>
      <c r="E256" s="81"/>
      <c r="F256" s="82"/>
      <c r="G256" s="71"/>
      <c r="H256" s="154"/>
    </row>
    <row r="257" spans="1:8" ht="13.5" thickBot="1">
      <c r="A257" s="8">
        <v>853</v>
      </c>
      <c r="B257" s="15"/>
      <c r="C257" s="16"/>
      <c r="D257" s="11" t="s">
        <v>98</v>
      </c>
      <c r="E257" s="78">
        <v>1260142</v>
      </c>
      <c r="F257" s="72">
        <f>F259+F262+F268+F271+F274</f>
        <v>1259422</v>
      </c>
      <c r="G257" s="144">
        <f>F257-E257</f>
        <v>-720</v>
      </c>
      <c r="H257" s="153"/>
    </row>
    <row r="258" spans="1:8" ht="12.75">
      <c r="A258" s="12"/>
      <c r="B258" s="57"/>
      <c r="C258" s="57"/>
      <c r="D258" s="58"/>
      <c r="E258" s="85"/>
      <c r="F258" s="86"/>
      <c r="G258" s="145"/>
      <c r="H258" s="154"/>
    </row>
    <row r="259" spans="1:8" ht="38.25">
      <c r="A259" s="12"/>
      <c r="B259" s="23">
        <v>85313</v>
      </c>
      <c r="C259" s="23"/>
      <c r="D259" s="38" t="s">
        <v>204</v>
      </c>
      <c r="E259" s="89">
        <v>11808</v>
      </c>
      <c r="F259" s="82">
        <f>SUM(F260)</f>
        <v>11808</v>
      </c>
      <c r="G259" s="71">
        <v>0</v>
      </c>
      <c r="H259" s="154"/>
    </row>
    <row r="260" spans="1:8" ht="12.75">
      <c r="A260" s="12"/>
      <c r="B260" s="17"/>
      <c r="C260" s="23">
        <v>4130</v>
      </c>
      <c r="D260" s="38" t="s">
        <v>100</v>
      </c>
      <c r="E260" s="89">
        <v>11808</v>
      </c>
      <c r="F260" s="82">
        <v>11808</v>
      </c>
      <c r="G260" s="71">
        <v>0</v>
      </c>
      <c r="H260" s="154"/>
    </row>
    <row r="261" spans="1:8" ht="12.75">
      <c r="A261" s="12"/>
      <c r="B261" s="17"/>
      <c r="C261" s="23"/>
      <c r="D261" s="38"/>
      <c r="E261" s="89"/>
      <c r="F261" s="82"/>
      <c r="G261" s="71"/>
      <c r="H261" s="154"/>
    </row>
    <row r="262" spans="1:8" ht="25.5">
      <c r="A262" s="12"/>
      <c r="B262" s="13">
        <v>85314</v>
      </c>
      <c r="C262" s="13"/>
      <c r="D262" s="14" t="s">
        <v>101</v>
      </c>
      <c r="E262" s="81">
        <v>550254</v>
      </c>
      <c r="F262" s="82">
        <f>F263</f>
        <v>550254</v>
      </c>
      <c r="G262" s="71">
        <v>0</v>
      </c>
      <c r="H262" s="154"/>
    </row>
    <row r="263" spans="1:8" ht="12.75">
      <c r="A263" s="12"/>
      <c r="B263" s="13"/>
      <c r="C263" s="13">
        <v>3110</v>
      </c>
      <c r="D263" s="14" t="s">
        <v>97</v>
      </c>
      <c r="E263" s="81"/>
      <c r="F263" s="82">
        <f>SUM(F264:F265)</f>
        <v>550254</v>
      </c>
      <c r="G263" s="71"/>
      <c r="H263" s="154"/>
    </row>
    <row r="264" spans="1:8" ht="12.75">
      <c r="A264" s="12"/>
      <c r="B264" s="13"/>
      <c r="C264" s="13"/>
      <c r="D264" s="27" t="s">
        <v>102</v>
      </c>
      <c r="E264" s="91"/>
      <c r="F264" s="87">
        <v>410254</v>
      </c>
      <c r="G264" s="71"/>
      <c r="H264" s="154"/>
    </row>
    <row r="265" spans="1:8" ht="12.75">
      <c r="A265" s="12"/>
      <c r="B265" s="13"/>
      <c r="C265" s="13"/>
      <c r="D265" s="27" t="s">
        <v>103</v>
      </c>
      <c r="E265" s="91"/>
      <c r="F265" s="87">
        <v>140000</v>
      </c>
      <c r="G265" s="71"/>
      <c r="H265" s="154"/>
    </row>
    <row r="266" spans="1:8" ht="12.75">
      <c r="A266" s="12"/>
      <c r="B266" s="13"/>
      <c r="C266" s="13">
        <v>4110</v>
      </c>
      <c r="D266" s="14" t="s">
        <v>15</v>
      </c>
      <c r="E266" s="81"/>
      <c r="F266" s="87">
        <v>0</v>
      </c>
      <c r="G266" s="71"/>
      <c r="H266" s="154"/>
    </row>
    <row r="267" spans="1:8" ht="12.75">
      <c r="A267" s="12"/>
      <c r="B267" s="13"/>
      <c r="C267" s="13"/>
      <c r="D267" s="27"/>
      <c r="E267" s="91"/>
      <c r="F267" s="87"/>
      <c r="G267" s="71"/>
      <c r="H267" s="154"/>
    </row>
    <row r="268" spans="1:8" ht="12.75">
      <c r="A268" s="12"/>
      <c r="B268" s="13">
        <v>85315</v>
      </c>
      <c r="C268" s="13"/>
      <c r="D268" s="14" t="s">
        <v>104</v>
      </c>
      <c r="E268" s="81">
        <v>150000</v>
      </c>
      <c r="F268" s="102">
        <f>SUM(F269)</f>
        <v>150000</v>
      </c>
      <c r="G268" s="71">
        <v>0</v>
      </c>
      <c r="H268" s="154"/>
    </row>
    <row r="269" spans="1:8" ht="12.75">
      <c r="A269" s="12"/>
      <c r="B269" s="13"/>
      <c r="C269" s="13">
        <v>3110</v>
      </c>
      <c r="D269" s="14" t="s">
        <v>97</v>
      </c>
      <c r="E269" s="81">
        <v>150000</v>
      </c>
      <c r="F269" s="82">
        <v>150000</v>
      </c>
      <c r="G269" s="71">
        <v>0</v>
      </c>
      <c r="H269" s="154"/>
    </row>
    <row r="270" spans="1:8" ht="12.75">
      <c r="A270" s="12"/>
      <c r="B270" s="13"/>
      <c r="C270" s="13"/>
      <c r="D270" s="14"/>
      <c r="E270" s="81"/>
      <c r="F270" s="82"/>
      <c r="G270" s="71"/>
      <c r="H270" s="154"/>
    </row>
    <row r="271" spans="1:8" ht="12.75">
      <c r="A271" s="12"/>
      <c r="B271" s="13">
        <v>85316</v>
      </c>
      <c r="C271" s="13"/>
      <c r="D271" s="14" t="s">
        <v>105</v>
      </c>
      <c r="E271" s="81">
        <v>82580</v>
      </c>
      <c r="F271" s="82">
        <f>SUM(F272)</f>
        <v>82580</v>
      </c>
      <c r="G271" s="71">
        <v>0</v>
      </c>
      <c r="H271" s="154"/>
    </row>
    <row r="272" spans="1:8" ht="12.75">
      <c r="A272" s="12"/>
      <c r="B272" s="13"/>
      <c r="C272" s="13">
        <v>3110</v>
      </c>
      <c r="D272" s="14" t="s">
        <v>97</v>
      </c>
      <c r="E272" s="81">
        <v>82580</v>
      </c>
      <c r="F272" s="82">
        <v>82580</v>
      </c>
      <c r="G272" s="71"/>
      <c r="H272" s="154"/>
    </row>
    <row r="273" spans="1:8" ht="12.75">
      <c r="A273" s="12"/>
      <c r="B273" s="13"/>
      <c r="C273" s="13"/>
      <c r="D273" s="14"/>
      <c r="E273" s="81"/>
      <c r="F273" s="82"/>
      <c r="G273" s="71"/>
      <c r="H273" s="154"/>
    </row>
    <row r="274" spans="1:9" ht="12.75">
      <c r="A274" s="12"/>
      <c r="B274" s="13">
        <v>85319</v>
      </c>
      <c r="C274" s="13"/>
      <c r="D274" s="14" t="s">
        <v>106</v>
      </c>
      <c r="E274" s="81">
        <v>465500</v>
      </c>
      <c r="F274" s="82">
        <f>SUM(F276:F286)</f>
        <v>464780</v>
      </c>
      <c r="G274" s="71">
        <f>F274-E274</f>
        <v>-720</v>
      </c>
      <c r="H274" s="154"/>
      <c r="I274" s="18"/>
    </row>
    <row r="275" spans="1:9" ht="12.75">
      <c r="A275" s="12"/>
      <c r="B275" s="13"/>
      <c r="C275" s="13"/>
      <c r="D275" s="112" t="s">
        <v>205</v>
      </c>
      <c r="E275" s="113">
        <v>425351</v>
      </c>
      <c r="F275" s="114">
        <v>425351</v>
      </c>
      <c r="G275" s="114">
        <f>F275-E275</f>
        <v>0</v>
      </c>
      <c r="H275" s="155"/>
      <c r="I275" s="18"/>
    </row>
    <row r="276" spans="1:9" ht="25.5">
      <c r="A276" s="12"/>
      <c r="B276" s="13"/>
      <c r="C276" s="13">
        <v>3020</v>
      </c>
      <c r="D276" s="14" t="s">
        <v>87</v>
      </c>
      <c r="E276" s="81"/>
      <c r="F276" s="82">
        <v>7980</v>
      </c>
      <c r="G276" s="71"/>
      <c r="H276" s="154"/>
      <c r="I276" s="18"/>
    </row>
    <row r="277" spans="1:8" ht="12.75">
      <c r="A277" s="12"/>
      <c r="B277" s="13"/>
      <c r="C277" s="13">
        <v>3030</v>
      </c>
      <c r="D277" s="14" t="s">
        <v>14</v>
      </c>
      <c r="E277" s="81"/>
      <c r="F277" s="82">
        <v>4000</v>
      </c>
      <c r="G277" s="71"/>
      <c r="H277" s="154"/>
    </row>
    <row r="278" spans="1:8" ht="13.5" thickBot="1">
      <c r="A278" s="12"/>
      <c r="B278" s="13"/>
      <c r="C278" s="13">
        <v>4010</v>
      </c>
      <c r="D278" s="14" t="s">
        <v>41</v>
      </c>
      <c r="E278" s="81"/>
      <c r="F278" s="82">
        <v>308415</v>
      </c>
      <c r="G278" s="71"/>
      <c r="H278" s="154"/>
    </row>
    <row r="279" spans="1:8" ht="39" thickBot="1">
      <c r="A279" s="12"/>
      <c r="B279" s="13"/>
      <c r="C279" s="13">
        <v>4040</v>
      </c>
      <c r="D279" s="14" t="s">
        <v>69</v>
      </c>
      <c r="E279" s="81">
        <v>28565</v>
      </c>
      <c r="F279" s="82">
        <v>22845</v>
      </c>
      <c r="G279" s="71">
        <f>F279-E279</f>
        <v>-5720</v>
      </c>
      <c r="H279" s="165" t="s">
        <v>241</v>
      </c>
    </row>
    <row r="280" spans="1:8" ht="12.75">
      <c r="A280" s="12"/>
      <c r="B280" s="13"/>
      <c r="C280" s="13">
        <v>4110</v>
      </c>
      <c r="D280" s="14" t="s">
        <v>107</v>
      </c>
      <c r="E280" s="81"/>
      <c r="F280" s="82">
        <v>62356</v>
      </c>
      <c r="G280" s="71"/>
      <c r="H280" s="154"/>
    </row>
    <row r="281" spans="1:8" ht="12.75">
      <c r="A281" s="12"/>
      <c r="B281" s="13"/>
      <c r="C281" s="13">
        <v>4120</v>
      </c>
      <c r="D281" s="14" t="s">
        <v>42</v>
      </c>
      <c r="E281" s="81"/>
      <c r="F281" s="82">
        <v>8584</v>
      </c>
      <c r="G281" s="71"/>
      <c r="H281" s="154"/>
    </row>
    <row r="282" spans="1:8" ht="12.75">
      <c r="A282" s="12"/>
      <c r="B282" s="13"/>
      <c r="C282" s="13">
        <v>4210</v>
      </c>
      <c r="D282" s="14" t="s">
        <v>49</v>
      </c>
      <c r="E282" s="81"/>
      <c r="F282" s="82">
        <v>15000</v>
      </c>
      <c r="G282" s="71"/>
      <c r="H282" s="154"/>
    </row>
    <row r="283" spans="1:8" ht="12.75">
      <c r="A283" s="12"/>
      <c r="B283" s="13"/>
      <c r="C283" s="13">
        <v>4300</v>
      </c>
      <c r="D283" s="14" t="s">
        <v>35</v>
      </c>
      <c r="E283" s="81"/>
      <c r="F283" s="82">
        <v>19000</v>
      </c>
      <c r="G283" s="71"/>
      <c r="H283" s="154"/>
    </row>
    <row r="284" spans="1:8" ht="12.75">
      <c r="A284" s="12"/>
      <c r="B284" s="13"/>
      <c r="C284" s="13">
        <v>4410</v>
      </c>
      <c r="D284" s="14" t="s">
        <v>50</v>
      </c>
      <c r="E284" s="81"/>
      <c r="F284" s="82">
        <v>2500</v>
      </c>
      <c r="G284" s="71"/>
      <c r="H284" s="154"/>
    </row>
    <row r="285" spans="1:8" ht="13.5" thickBot="1">
      <c r="A285" s="12"/>
      <c r="B285" s="13"/>
      <c r="C285" s="13">
        <v>4440</v>
      </c>
      <c r="D285" s="14" t="s">
        <v>44</v>
      </c>
      <c r="E285" s="81"/>
      <c r="F285" s="82">
        <v>9100</v>
      </c>
      <c r="G285" s="71"/>
      <c r="H285" s="154"/>
    </row>
    <row r="286" spans="1:8" ht="26.25" thickBot="1">
      <c r="A286" s="12"/>
      <c r="B286" s="13"/>
      <c r="C286" s="13">
        <v>6060</v>
      </c>
      <c r="D286" s="14" t="s">
        <v>108</v>
      </c>
      <c r="E286" s="81">
        <v>0</v>
      </c>
      <c r="F286" s="82">
        <v>5000</v>
      </c>
      <c r="G286" s="71">
        <f>F286-E286</f>
        <v>5000</v>
      </c>
      <c r="H286" s="165" t="s">
        <v>242</v>
      </c>
    </row>
    <row r="287" spans="1:8" ht="13.5" thickBot="1">
      <c r="A287" s="12"/>
      <c r="B287" s="31"/>
      <c r="C287" s="31"/>
      <c r="D287" s="33"/>
      <c r="E287" s="103"/>
      <c r="F287" s="105"/>
      <c r="G287" s="146"/>
      <c r="H287" s="154"/>
    </row>
    <row r="288" spans="1:8" ht="13.5" thickBot="1">
      <c r="A288" s="8">
        <v>854</v>
      </c>
      <c r="B288" s="76"/>
      <c r="C288" s="16"/>
      <c r="D288" s="11" t="s">
        <v>109</v>
      </c>
      <c r="E288" s="78">
        <v>1106814</v>
      </c>
      <c r="F288" s="104">
        <f>F290+F302+F317+F321+F323</f>
        <v>1073404</v>
      </c>
      <c r="G288" s="144">
        <f>F288-E288</f>
        <v>-33410</v>
      </c>
      <c r="H288" s="153"/>
    </row>
    <row r="289" spans="1:8" ht="13.5" thickBot="1">
      <c r="A289" s="12"/>
      <c r="B289" s="57"/>
      <c r="C289" s="57"/>
      <c r="D289" s="58"/>
      <c r="E289" s="85"/>
      <c r="F289" s="86"/>
      <c r="G289" s="145"/>
      <c r="H289" s="154"/>
    </row>
    <row r="290" spans="1:8" ht="51.75" thickBot="1">
      <c r="A290" s="12"/>
      <c r="B290" s="13">
        <v>85401</v>
      </c>
      <c r="C290" s="13"/>
      <c r="D290" s="14" t="s">
        <v>110</v>
      </c>
      <c r="E290" s="106">
        <v>170400</v>
      </c>
      <c r="F290" s="82">
        <f>SUM(F292:F300)</f>
        <v>168500</v>
      </c>
      <c r="G290" s="71">
        <f>F290-E290</f>
        <v>-1900</v>
      </c>
      <c r="H290" s="165" t="s">
        <v>239</v>
      </c>
    </row>
    <row r="291" spans="1:8" ht="12.75">
      <c r="A291" s="12"/>
      <c r="B291" s="13"/>
      <c r="C291" s="13"/>
      <c r="D291" s="112" t="s">
        <v>205</v>
      </c>
      <c r="E291" s="116">
        <v>161580</v>
      </c>
      <c r="F291" s="114">
        <f>SUM(F293:F296)</f>
        <v>159680</v>
      </c>
      <c r="G291" s="114">
        <f>F291-E291</f>
        <v>-1900</v>
      </c>
      <c r="H291" s="155"/>
    </row>
    <row r="292" spans="1:8" ht="25.5">
      <c r="A292" s="12"/>
      <c r="B292" s="13"/>
      <c r="C292" s="13">
        <v>3020</v>
      </c>
      <c r="D292" s="14" t="s">
        <v>87</v>
      </c>
      <c r="E292" s="81"/>
      <c r="F292" s="82">
        <v>180</v>
      </c>
      <c r="G292" s="71"/>
      <c r="H292" s="154"/>
    </row>
    <row r="293" spans="1:8" ht="12.75">
      <c r="A293" s="12"/>
      <c r="B293" s="13"/>
      <c r="C293" s="13">
        <v>4010</v>
      </c>
      <c r="D293" s="14" t="s">
        <v>41</v>
      </c>
      <c r="E293" s="81"/>
      <c r="F293" s="82">
        <v>124580</v>
      </c>
      <c r="G293" s="71"/>
      <c r="H293" s="154"/>
    </row>
    <row r="294" spans="1:8" ht="12.75">
      <c r="A294" s="12"/>
      <c r="B294" s="13"/>
      <c r="C294" s="13">
        <v>4040</v>
      </c>
      <c r="D294" s="14" t="s">
        <v>69</v>
      </c>
      <c r="E294" s="81"/>
      <c r="F294" s="82">
        <v>8800</v>
      </c>
      <c r="G294" s="71"/>
      <c r="H294" s="154"/>
    </row>
    <row r="295" spans="1:8" ht="12.75">
      <c r="A295" s="12"/>
      <c r="B295" s="13"/>
      <c r="C295" s="13">
        <v>4110</v>
      </c>
      <c r="D295" s="14" t="s">
        <v>15</v>
      </c>
      <c r="E295" s="81"/>
      <c r="F295" s="82">
        <v>23132</v>
      </c>
      <c r="G295" s="71"/>
      <c r="H295" s="154"/>
    </row>
    <row r="296" spans="1:8" ht="12.75">
      <c r="A296" s="12"/>
      <c r="B296" s="13"/>
      <c r="C296" s="13">
        <v>4120</v>
      </c>
      <c r="D296" s="14" t="s">
        <v>42</v>
      </c>
      <c r="E296" s="81"/>
      <c r="F296" s="82">
        <v>3168</v>
      </c>
      <c r="G296" s="71"/>
      <c r="H296" s="154"/>
    </row>
    <row r="297" spans="1:8" ht="12.75">
      <c r="A297" s="12"/>
      <c r="B297" s="13"/>
      <c r="C297" s="13">
        <v>4210</v>
      </c>
      <c r="D297" s="14" t="s">
        <v>111</v>
      </c>
      <c r="E297" s="81"/>
      <c r="F297" s="82">
        <v>1000</v>
      </c>
      <c r="G297" s="71"/>
      <c r="H297" s="154"/>
    </row>
    <row r="298" spans="1:8" ht="12.75">
      <c r="A298" s="12"/>
      <c r="B298" s="13"/>
      <c r="C298" s="13">
        <v>4270</v>
      </c>
      <c r="D298" s="14" t="s">
        <v>16</v>
      </c>
      <c r="E298" s="81"/>
      <c r="F298" s="82">
        <v>800</v>
      </c>
      <c r="G298" s="71"/>
      <c r="H298" s="154"/>
    </row>
    <row r="299" spans="1:8" ht="12.75">
      <c r="A299" s="12"/>
      <c r="B299" s="13"/>
      <c r="C299" s="13">
        <v>4300</v>
      </c>
      <c r="D299" s="14" t="s">
        <v>35</v>
      </c>
      <c r="E299" s="81"/>
      <c r="F299" s="82">
        <v>250</v>
      </c>
      <c r="G299" s="71"/>
      <c r="H299" s="154"/>
    </row>
    <row r="300" spans="1:8" ht="12.75">
      <c r="A300" s="12"/>
      <c r="B300" s="13"/>
      <c r="C300" s="13">
        <v>4440</v>
      </c>
      <c r="D300" s="14" t="s">
        <v>44</v>
      </c>
      <c r="E300" s="81"/>
      <c r="F300" s="82">
        <v>6590</v>
      </c>
      <c r="G300" s="71"/>
      <c r="H300" s="154"/>
    </row>
    <row r="301" spans="1:8" ht="13.5" thickBot="1">
      <c r="A301" s="12"/>
      <c r="B301" s="13"/>
      <c r="C301" s="13"/>
      <c r="D301" s="14"/>
      <c r="E301" s="81"/>
      <c r="F301" s="82"/>
      <c r="G301" s="71"/>
      <c r="H301" s="154"/>
    </row>
    <row r="302" spans="1:8" ht="51.75" thickBot="1">
      <c r="A302" s="12"/>
      <c r="B302" s="13">
        <v>85404</v>
      </c>
      <c r="C302" s="13"/>
      <c r="D302" s="14" t="s">
        <v>112</v>
      </c>
      <c r="E302" s="81">
        <v>902400</v>
      </c>
      <c r="F302" s="82">
        <f>SUM(F304:F315)</f>
        <v>876490</v>
      </c>
      <c r="G302" s="71">
        <f>F302-E302</f>
        <v>-25910</v>
      </c>
      <c r="H302" s="165" t="s">
        <v>239</v>
      </c>
    </row>
    <row r="303" spans="1:8" ht="12.75">
      <c r="A303" s="12"/>
      <c r="B303" s="13"/>
      <c r="C303" s="13"/>
      <c r="D303" s="112" t="s">
        <v>205</v>
      </c>
      <c r="E303" s="113">
        <v>715904</v>
      </c>
      <c r="F303" s="114">
        <f>SUM(F305+F306+F307+F308)</f>
        <v>679994</v>
      </c>
      <c r="G303" s="114">
        <f>F303-E303</f>
        <v>-35910</v>
      </c>
      <c r="H303" s="155"/>
    </row>
    <row r="304" spans="1:8" ht="25.5">
      <c r="A304" s="12"/>
      <c r="B304" s="13"/>
      <c r="C304" s="13">
        <v>3020</v>
      </c>
      <c r="D304" s="14" t="s">
        <v>87</v>
      </c>
      <c r="E304" s="81"/>
      <c r="F304" s="82">
        <v>3150</v>
      </c>
      <c r="G304" s="71"/>
      <c r="H304" s="154"/>
    </row>
    <row r="305" spans="1:8" ht="12.75">
      <c r="A305" s="12"/>
      <c r="B305" s="13"/>
      <c r="C305" s="13">
        <v>4010</v>
      </c>
      <c r="D305" s="14" t="s">
        <v>41</v>
      </c>
      <c r="E305" s="81"/>
      <c r="F305" s="82">
        <v>528753</v>
      </c>
      <c r="G305" s="71"/>
      <c r="H305" s="154"/>
    </row>
    <row r="306" spans="1:8" ht="12.75">
      <c r="A306" s="12"/>
      <c r="B306" s="13"/>
      <c r="C306" s="13">
        <v>4040</v>
      </c>
      <c r="D306" s="14" t="s">
        <v>55</v>
      </c>
      <c r="E306" s="81"/>
      <c r="F306" s="82">
        <v>39950</v>
      </c>
      <c r="G306" s="71"/>
      <c r="H306" s="154"/>
    </row>
    <row r="307" spans="1:8" ht="12.75">
      <c r="A307" s="12"/>
      <c r="B307" s="13"/>
      <c r="C307" s="13">
        <v>4110</v>
      </c>
      <c r="D307" s="14" t="s">
        <v>15</v>
      </c>
      <c r="E307" s="81"/>
      <c r="F307" s="82">
        <v>97824</v>
      </c>
      <c r="G307" s="71"/>
      <c r="H307" s="154"/>
    </row>
    <row r="308" spans="1:8" ht="12.75">
      <c r="A308" s="12"/>
      <c r="B308" s="13"/>
      <c r="C308" s="13">
        <v>4120</v>
      </c>
      <c r="D308" s="14" t="s">
        <v>42</v>
      </c>
      <c r="E308" s="81"/>
      <c r="F308" s="82">
        <v>13467</v>
      </c>
      <c r="G308" s="71"/>
      <c r="H308" s="154"/>
    </row>
    <row r="309" spans="1:8" ht="12.75">
      <c r="A309" s="12"/>
      <c r="B309" s="13"/>
      <c r="C309" s="13">
        <v>4210</v>
      </c>
      <c r="D309" s="14" t="s">
        <v>49</v>
      </c>
      <c r="E309" s="81"/>
      <c r="F309" s="82">
        <v>27000</v>
      </c>
      <c r="G309" s="71"/>
      <c r="H309" s="154"/>
    </row>
    <row r="310" spans="1:8" ht="25.5">
      <c r="A310" s="12"/>
      <c r="B310" s="13"/>
      <c r="C310" s="13">
        <v>4240</v>
      </c>
      <c r="D310" s="14" t="s">
        <v>113</v>
      </c>
      <c r="E310" s="81"/>
      <c r="F310" s="82">
        <v>7000</v>
      </c>
      <c r="G310" s="71"/>
      <c r="H310" s="154"/>
    </row>
    <row r="311" spans="1:8" ht="12.75">
      <c r="A311" s="12"/>
      <c r="B311" s="13"/>
      <c r="C311" s="13">
        <v>4260</v>
      </c>
      <c r="D311" s="14" t="s">
        <v>70</v>
      </c>
      <c r="E311" s="81"/>
      <c r="F311" s="82">
        <v>93100</v>
      </c>
      <c r="G311" s="71"/>
      <c r="H311" s="154"/>
    </row>
    <row r="312" spans="1:8" ht="12.75">
      <c r="A312" s="12"/>
      <c r="B312" s="13"/>
      <c r="C312" s="13">
        <v>4270</v>
      </c>
      <c r="D312" s="14" t="s">
        <v>16</v>
      </c>
      <c r="E312" s="81"/>
      <c r="F312" s="82">
        <v>21500</v>
      </c>
      <c r="G312" s="71"/>
      <c r="H312" s="154"/>
    </row>
    <row r="313" spans="1:8" ht="12.75">
      <c r="A313" s="12"/>
      <c r="B313" s="13"/>
      <c r="C313" s="13">
        <v>4300</v>
      </c>
      <c r="D313" s="14" t="s">
        <v>35</v>
      </c>
      <c r="E313" s="81"/>
      <c r="F313" s="82">
        <v>12500</v>
      </c>
      <c r="G313" s="71"/>
      <c r="H313" s="154"/>
    </row>
    <row r="314" spans="1:8" ht="12.75">
      <c r="A314" s="12"/>
      <c r="B314" s="13"/>
      <c r="C314" s="13">
        <v>4410</v>
      </c>
      <c r="D314" s="14" t="s">
        <v>50</v>
      </c>
      <c r="E314" s="81"/>
      <c r="F314" s="82">
        <v>1500</v>
      </c>
      <c r="G314" s="71"/>
      <c r="H314" s="154"/>
    </row>
    <row r="315" spans="1:8" ht="12.75">
      <c r="A315" s="12"/>
      <c r="B315" s="13"/>
      <c r="C315" s="13">
        <v>4440</v>
      </c>
      <c r="D315" s="14" t="s">
        <v>44</v>
      </c>
      <c r="E315" s="81"/>
      <c r="F315" s="82">
        <v>30746</v>
      </c>
      <c r="G315" s="71"/>
      <c r="H315" s="154"/>
    </row>
    <row r="316" spans="1:8" ht="12.75">
      <c r="A316" s="12"/>
      <c r="B316" s="13"/>
      <c r="C316" s="13"/>
      <c r="D316" s="14"/>
      <c r="E316" s="81"/>
      <c r="F316" s="82"/>
      <c r="G316" s="71"/>
      <c r="H316" s="154"/>
    </row>
    <row r="317" spans="1:8" ht="25.5">
      <c r="A317" s="12"/>
      <c r="B317" s="13">
        <v>85412</v>
      </c>
      <c r="C317" s="13"/>
      <c r="D317" s="39" t="s">
        <v>114</v>
      </c>
      <c r="E317" s="81">
        <v>20000</v>
      </c>
      <c r="F317" s="82">
        <f>SUM(F318)</f>
        <v>20000</v>
      </c>
      <c r="G317" s="71">
        <v>0</v>
      </c>
      <c r="H317" s="154"/>
    </row>
    <row r="318" spans="1:8" ht="51">
      <c r="A318" s="12"/>
      <c r="B318" s="13"/>
      <c r="C318" s="13">
        <v>2830</v>
      </c>
      <c r="D318" s="14" t="s">
        <v>115</v>
      </c>
      <c r="E318" s="81">
        <v>20000</v>
      </c>
      <c r="F318" s="82">
        <v>20000</v>
      </c>
      <c r="G318" s="71">
        <v>0</v>
      </c>
      <c r="H318" s="154"/>
    </row>
    <row r="319" spans="1:8" ht="12.75">
      <c r="A319" s="12"/>
      <c r="B319" s="13"/>
      <c r="C319" s="13"/>
      <c r="D319" s="14"/>
      <c r="E319" s="81"/>
      <c r="F319" s="82"/>
      <c r="G319" s="71"/>
      <c r="H319" s="154"/>
    </row>
    <row r="320" spans="1:8" ht="13.5" thickBot="1">
      <c r="A320" s="12"/>
      <c r="B320" s="13">
        <v>85417</v>
      </c>
      <c r="C320" s="13"/>
      <c r="D320" s="14" t="s">
        <v>116</v>
      </c>
      <c r="E320" s="81">
        <v>9600</v>
      </c>
      <c r="F320" s="82">
        <f>SUM(F321)</f>
        <v>4000</v>
      </c>
      <c r="G320" s="71">
        <f>F320-E320</f>
        <v>-5600</v>
      </c>
      <c r="H320" s="5"/>
    </row>
    <row r="321" spans="1:8" ht="39" thickBot="1">
      <c r="A321" s="12"/>
      <c r="B321" s="13"/>
      <c r="C321" s="13"/>
      <c r="D321" s="14" t="s">
        <v>117</v>
      </c>
      <c r="E321" s="81">
        <v>4000</v>
      </c>
      <c r="F321" s="82">
        <v>4000</v>
      </c>
      <c r="G321" s="71">
        <v>0</v>
      </c>
      <c r="H321" s="165" t="s">
        <v>243</v>
      </c>
    </row>
    <row r="322" spans="1:8" ht="12.75">
      <c r="A322" s="12"/>
      <c r="B322" s="13"/>
      <c r="C322" s="13"/>
      <c r="D322" s="14"/>
      <c r="E322" s="81"/>
      <c r="F322" s="82"/>
      <c r="G322" s="71"/>
      <c r="H322" s="154"/>
    </row>
    <row r="323" spans="1:8" ht="12.75">
      <c r="A323" s="12"/>
      <c r="B323" s="13">
        <v>85495</v>
      </c>
      <c r="C323" s="13"/>
      <c r="D323" s="14" t="s">
        <v>118</v>
      </c>
      <c r="E323" s="81">
        <v>4414</v>
      </c>
      <c r="F323" s="82">
        <f>SUM(F324)</f>
        <v>4414</v>
      </c>
      <c r="G323" s="71">
        <v>0</v>
      </c>
      <c r="H323" s="154"/>
    </row>
    <row r="324" spans="1:8" ht="12.75">
      <c r="A324" s="12"/>
      <c r="B324" s="13"/>
      <c r="C324" s="13">
        <v>4440</v>
      </c>
      <c r="D324" s="14" t="s">
        <v>119</v>
      </c>
      <c r="E324" s="81">
        <v>4414</v>
      </c>
      <c r="F324" s="82">
        <v>4414</v>
      </c>
      <c r="G324" s="71">
        <v>0</v>
      </c>
      <c r="H324" s="154"/>
    </row>
    <row r="325" spans="1:8" ht="13.5" thickBot="1">
      <c r="A325" s="12"/>
      <c r="B325" s="29"/>
      <c r="C325" s="29"/>
      <c r="D325" s="26"/>
      <c r="E325" s="83"/>
      <c r="F325" s="84"/>
      <c r="G325" s="146"/>
      <c r="H325" s="154"/>
    </row>
    <row r="326" spans="1:8" ht="26.25" thickBot="1">
      <c r="A326" s="8">
        <v>900</v>
      </c>
      <c r="B326" s="15"/>
      <c r="C326" s="16"/>
      <c r="D326" s="11" t="s">
        <v>120</v>
      </c>
      <c r="E326" s="78">
        <v>2419390</v>
      </c>
      <c r="F326" s="72">
        <f>F328+F334+F341+F344+F351+F354</f>
        <v>2419390</v>
      </c>
      <c r="G326" s="144">
        <v>0</v>
      </c>
      <c r="H326" s="153"/>
    </row>
    <row r="327" spans="1:8" ht="12.75">
      <c r="A327" s="12"/>
      <c r="B327" s="57"/>
      <c r="C327" s="57"/>
      <c r="D327" s="58"/>
      <c r="E327" s="85"/>
      <c r="F327" s="86"/>
      <c r="G327" s="145"/>
      <c r="H327" s="154"/>
    </row>
    <row r="328" spans="1:8" ht="12.75">
      <c r="A328" s="12"/>
      <c r="B328" s="13">
        <v>90001</v>
      </c>
      <c r="C328" s="13"/>
      <c r="D328" s="14" t="s">
        <v>121</v>
      </c>
      <c r="E328" s="81">
        <v>143400</v>
      </c>
      <c r="F328" s="82">
        <f>SUM(F329+F331)</f>
        <v>143400</v>
      </c>
      <c r="G328" s="71">
        <v>0</v>
      </c>
      <c r="H328" s="154"/>
    </row>
    <row r="329" spans="1:8" ht="25.5">
      <c r="A329" s="12"/>
      <c r="B329" s="13"/>
      <c r="C329" s="13">
        <v>2610</v>
      </c>
      <c r="D329" s="14" t="s">
        <v>11</v>
      </c>
      <c r="E329" s="81">
        <v>100000</v>
      </c>
      <c r="F329" s="82">
        <v>100000</v>
      </c>
      <c r="G329" s="71">
        <v>0</v>
      </c>
      <c r="H329" s="154"/>
    </row>
    <row r="330" spans="1:8" ht="12.75">
      <c r="A330" s="12"/>
      <c r="B330" s="13"/>
      <c r="C330" s="13">
        <v>4270</v>
      </c>
      <c r="D330" s="14" t="s">
        <v>16</v>
      </c>
      <c r="E330" s="81"/>
      <c r="F330" s="82"/>
      <c r="G330" s="71"/>
      <c r="H330" s="154"/>
    </row>
    <row r="331" spans="1:8" ht="12.75">
      <c r="A331" s="12"/>
      <c r="B331" s="13"/>
      <c r="C331" s="13">
        <v>4300</v>
      </c>
      <c r="D331" s="14" t="s">
        <v>122</v>
      </c>
      <c r="E331" s="81"/>
      <c r="F331" s="82">
        <f>SUM(F332:F332)</f>
        <v>43400</v>
      </c>
      <c r="G331" s="71"/>
      <c r="H331" s="154"/>
    </row>
    <row r="332" spans="1:8" ht="12.75">
      <c r="A332" s="12"/>
      <c r="B332" s="13"/>
      <c r="C332" s="13"/>
      <c r="D332" s="27" t="s">
        <v>123</v>
      </c>
      <c r="E332" s="91"/>
      <c r="F332" s="87">
        <v>43400</v>
      </c>
      <c r="G332" s="71"/>
      <c r="H332" s="154"/>
    </row>
    <row r="333" spans="1:8" ht="12.75">
      <c r="A333" s="12"/>
      <c r="B333" s="13"/>
      <c r="C333" s="13"/>
      <c r="D333" s="27"/>
      <c r="E333" s="91"/>
      <c r="F333" s="87"/>
      <c r="G333" s="71"/>
      <c r="H333" s="154"/>
    </row>
    <row r="334" spans="1:8" ht="12.75">
      <c r="A334" s="12"/>
      <c r="B334" s="13">
        <v>90003</v>
      </c>
      <c r="C334" s="13"/>
      <c r="D334" s="14" t="s">
        <v>124</v>
      </c>
      <c r="E334" s="81">
        <v>471520</v>
      </c>
      <c r="F334" s="82">
        <f>SUM(F335+F336+F338+F339)</f>
        <v>471520</v>
      </c>
      <c r="G334" s="71">
        <v>0</v>
      </c>
      <c r="H334" s="154"/>
    </row>
    <row r="335" spans="1:8" ht="12.75">
      <c r="A335" s="12"/>
      <c r="B335" s="13"/>
      <c r="C335" s="13">
        <v>4210</v>
      </c>
      <c r="D335" s="14" t="s">
        <v>125</v>
      </c>
      <c r="E335" s="81"/>
      <c r="F335" s="82">
        <v>19300</v>
      </c>
      <c r="G335" s="71"/>
      <c r="H335" s="154"/>
    </row>
    <row r="336" spans="1:8" ht="12.75">
      <c r="A336" s="12"/>
      <c r="B336" s="13"/>
      <c r="C336" s="13">
        <v>4300</v>
      </c>
      <c r="D336" s="14" t="s">
        <v>35</v>
      </c>
      <c r="E336" s="81"/>
      <c r="F336" s="82">
        <v>452000</v>
      </c>
      <c r="G336" s="71"/>
      <c r="H336" s="154"/>
    </row>
    <row r="337" spans="1:8" ht="12.75">
      <c r="A337" s="12"/>
      <c r="B337" s="13"/>
      <c r="C337" s="13"/>
      <c r="D337" s="27" t="s">
        <v>126</v>
      </c>
      <c r="E337" s="91"/>
      <c r="F337" s="92">
        <v>440000</v>
      </c>
      <c r="G337" s="71"/>
      <c r="H337" s="154"/>
    </row>
    <row r="338" spans="1:8" ht="12.75">
      <c r="A338" s="12"/>
      <c r="B338" s="13"/>
      <c r="C338" s="13">
        <v>4110</v>
      </c>
      <c r="D338" s="14" t="s">
        <v>15</v>
      </c>
      <c r="E338" s="81"/>
      <c r="F338" s="82">
        <v>200</v>
      </c>
      <c r="G338" s="71"/>
      <c r="H338" s="154"/>
    </row>
    <row r="339" spans="1:8" ht="12.75">
      <c r="A339" s="12"/>
      <c r="B339" s="13"/>
      <c r="C339" s="40">
        <v>4120</v>
      </c>
      <c r="D339" s="41" t="s">
        <v>42</v>
      </c>
      <c r="E339" s="71"/>
      <c r="F339" s="102">
        <v>20</v>
      </c>
      <c r="G339" s="71"/>
      <c r="H339" s="154"/>
    </row>
    <row r="340" spans="1:8" ht="12.75">
      <c r="A340" s="12"/>
      <c r="B340" s="13"/>
      <c r="C340" s="40"/>
      <c r="D340" s="41"/>
      <c r="E340" s="71"/>
      <c r="F340" s="102"/>
      <c r="G340" s="71"/>
      <c r="H340" s="154"/>
    </row>
    <row r="341" spans="1:8" ht="12.75">
      <c r="A341" s="12"/>
      <c r="B341" s="13">
        <v>90004</v>
      </c>
      <c r="C341" s="13"/>
      <c r="D341" s="14" t="s">
        <v>127</v>
      </c>
      <c r="E341" s="81">
        <v>77120</v>
      </c>
      <c r="F341" s="82">
        <f>SUM(F342)</f>
        <v>77120</v>
      </c>
      <c r="G341" s="71">
        <v>0</v>
      </c>
      <c r="H341" s="154"/>
    </row>
    <row r="342" spans="1:8" ht="12.75">
      <c r="A342" s="12"/>
      <c r="B342" s="13"/>
      <c r="C342" s="13">
        <v>4300</v>
      </c>
      <c r="D342" s="14" t="s">
        <v>35</v>
      </c>
      <c r="E342" s="81">
        <v>77120</v>
      </c>
      <c r="F342" s="82">
        <v>77120</v>
      </c>
      <c r="G342" s="71">
        <v>0</v>
      </c>
      <c r="H342" s="154"/>
    </row>
    <row r="343" spans="1:8" ht="12.75">
      <c r="A343" s="12"/>
      <c r="B343" s="13"/>
      <c r="C343" s="13"/>
      <c r="D343" s="14"/>
      <c r="E343" s="81"/>
      <c r="F343" s="82"/>
      <c r="G343" s="71"/>
      <c r="H343" s="154"/>
    </row>
    <row r="344" spans="1:8" ht="12.75">
      <c r="A344" s="12"/>
      <c r="B344" s="13">
        <v>90015</v>
      </c>
      <c r="C344" s="13"/>
      <c r="D344" s="14" t="s">
        <v>128</v>
      </c>
      <c r="E344" s="81">
        <v>390000</v>
      </c>
      <c r="F344" s="82">
        <f>SUM(F348+F349)</f>
        <v>390000</v>
      </c>
      <c r="G344" s="71">
        <v>0</v>
      </c>
      <c r="H344" s="154"/>
    </row>
    <row r="345" spans="1:8" ht="12.75">
      <c r="A345" s="12"/>
      <c r="B345" s="13"/>
      <c r="C345" s="13">
        <v>4210</v>
      </c>
      <c r="D345" s="14" t="s">
        <v>49</v>
      </c>
      <c r="E345" s="81"/>
      <c r="F345" s="82"/>
      <c r="G345" s="71"/>
      <c r="H345" s="154"/>
    </row>
    <row r="346" spans="1:8" ht="12.75">
      <c r="A346" s="12"/>
      <c r="B346" s="13"/>
      <c r="C346" s="13">
        <v>4580</v>
      </c>
      <c r="D346" s="14" t="s">
        <v>129</v>
      </c>
      <c r="E346" s="81"/>
      <c r="F346" s="82"/>
      <c r="G346" s="71"/>
      <c r="H346" s="154"/>
    </row>
    <row r="347" spans="1:8" ht="12.75">
      <c r="A347" s="12"/>
      <c r="B347" s="13"/>
      <c r="C347" s="13">
        <v>4300</v>
      </c>
      <c r="D347" s="14" t="s">
        <v>35</v>
      </c>
      <c r="E347" s="81"/>
      <c r="F347" s="82"/>
      <c r="G347" s="71"/>
      <c r="H347" s="154"/>
    </row>
    <row r="348" spans="1:8" ht="12.75">
      <c r="A348" s="12"/>
      <c r="B348" s="13"/>
      <c r="C348" s="13">
        <v>4260</v>
      </c>
      <c r="D348" s="14" t="s">
        <v>70</v>
      </c>
      <c r="E348" s="81"/>
      <c r="F348" s="82">
        <v>220000</v>
      </c>
      <c r="G348" s="71"/>
      <c r="H348" s="154"/>
    </row>
    <row r="349" spans="1:8" ht="12.75">
      <c r="A349" s="12"/>
      <c r="B349" s="13"/>
      <c r="C349" s="13">
        <v>4270</v>
      </c>
      <c r="D349" s="14" t="s">
        <v>16</v>
      </c>
      <c r="E349" s="81"/>
      <c r="F349" s="82">
        <v>170000</v>
      </c>
      <c r="G349" s="71"/>
      <c r="H349" s="154"/>
    </row>
    <row r="350" spans="1:8" ht="12.75">
      <c r="A350" s="12"/>
      <c r="B350" s="13"/>
      <c r="C350" s="13"/>
      <c r="D350" s="14"/>
      <c r="E350" s="81"/>
      <c r="F350" s="82"/>
      <c r="G350" s="71"/>
      <c r="H350" s="154"/>
    </row>
    <row r="351" spans="1:8" ht="12.75">
      <c r="A351" s="12"/>
      <c r="B351" s="13">
        <v>90016</v>
      </c>
      <c r="C351" s="13"/>
      <c r="D351" s="14" t="s">
        <v>130</v>
      </c>
      <c r="E351" s="81">
        <v>5000</v>
      </c>
      <c r="F351" s="82">
        <f>SUM(F352)</f>
        <v>5000</v>
      </c>
      <c r="G351" s="71">
        <v>0</v>
      </c>
      <c r="H351" s="154"/>
    </row>
    <row r="352" spans="1:8" ht="12.75">
      <c r="A352" s="12"/>
      <c r="B352" s="13"/>
      <c r="C352" s="13"/>
      <c r="D352" s="27" t="s">
        <v>131</v>
      </c>
      <c r="E352" s="91">
        <v>5000</v>
      </c>
      <c r="F352" s="92">
        <v>5000</v>
      </c>
      <c r="G352" s="71">
        <v>0</v>
      </c>
      <c r="H352" s="154"/>
    </row>
    <row r="353" spans="1:8" ht="12.75">
      <c r="A353" s="12"/>
      <c r="B353" s="13"/>
      <c r="C353" s="13"/>
      <c r="D353" s="14"/>
      <c r="E353" s="81"/>
      <c r="F353" s="82"/>
      <c r="G353" s="71"/>
      <c r="H353" s="154"/>
    </row>
    <row r="354" spans="1:8" ht="12.75">
      <c r="A354" s="12"/>
      <c r="B354" s="13">
        <v>90095</v>
      </c>
      <c r="C354" s="13"/>
      <c r="D354" s="14" t="s">
        <v>7</v>
      </c>
      <c r="E354" s="81">
        <v>1332350</v>
      </c>
      <c r="F354" s="82">
        <f>F355+F356+F357+F358+F359+F360+F362</f>
        <v>1332350</v>
      </c>
      <c r="G354" s="71">
        <v>0</v>
      </c>
      <c r="H354" s="154"/>
    </row>
    <row r="355" spans="1:8" ht="51">
      <c r="A355" s="12"/>
      <c r="B355" s="13"/>
      <c r="C355" s="13">
        <v>2900</v>
      </c>
      <c r="D355" s="14" t="s">
        <v>132</v>
      </c>
      <c r="E355" s="81">
        <v>416000</v>
      </c>
      <c r="F355" s="82">
        <v>416000</v>
      </c>
      <c r="G355" s="71">
        <v>0</v>
      </c>
      <c r="H355" s="154"/>
    </row>
    <row r="356" spans="1:8" ht="12.75">
      <c r="A356" s="12"/>
      <c r="B356" s="13"/>
      <c r="C356" s="13">
        <v>3030</v>
      </c>
      <c r="D356" s="14" t="s">
        <v>14</v>
      </c>
      <c r="E356" s="81">
        <v>19300</v>
      </c>
      <c r="F356" s="82">
        <v>19300</v>
      </c>
      <c r="G356" s="71">
        <v>0</v>
      </c>
      <c r="H356" s="154"/>
    </row>
    <row r="357" spans="1:8" ht="12.75">
      <c r="A357" s="12"/>
      <c r="B357" s="13"/>
      <c r="C357" s="13">
        <v>4210</v>
      </c>
      <c r="D357" s="14" t="s">
        <v>125</v>
      </c>
      <c r="E357" s="81">
        <v>9700</v>
      </c>
      <c r="F357" s="82">
        <v>9700</v>
      </c>
      <c r="G357" s="71">
        <v>0</v>
      </c>
      <c r="H357" s="154"/>
    </row>
    <row r="358" spans="1:8" ht="12.75">
      <c r="A358" s="12"/>
      <c r="B358" s="13"/>
      <c r="C358" s="13">
        <v>4260</v>
      </c>
      <c r="D358" s="14" t="s">
        <v>133</v>
      </c>
      <c r="E358" s="81">
        <v>1930</v>
      </c>
      <c r="F358" s="82">
        <v>1930</v>
      </c>
      <c r="G358" s="71">
        <v>0</v>
      </c>
      <c r="H358" s="154"/>
    </row>
    <row r="359" spans="1:8" ht="12.75">
      <c r="A359" s="12"/>
      <c r="B359" s="13"/>
      <c r="C359" s="13">
        <v>4270</v>
      </c>
      <c r="D359" s="14" t="s">
        <v>16</v>
      </c>
      <c r="E359" s="81">
        <v>57800</v>
      </c>
      <c r="F359" s="82">
        <v>57800</v>
      </c>
      <c r="G359" s="71">
        <v>0</v>
      </c>
      <c r="H359" s="154"/>
    </row>
    <row r="360" spans="1:8" ht="12.75">
      <c r="A360" s="12"/>
      <c r="B360" s="13"/>
      <c r="C360" s="13">
        <v>4300</v>
      </c>
      <c r="D360" s="14" t="s">
        <v>35</v>
      </c>
      <c r="E360" s="81">
        <v>200500</v>
      </c>
      <c r="F360" s="102">
        <v>200500</v>
      </c>
      <c r="G360" s="71">
        <v>0</v>
      </c>
      <c r="H360" s="154"/>
    </row>
    <row r="361" spans="1:8" ht="12.75">
      <c r="A361" s="12"/>
      <c r="B361" s="13"/>
      <c r="C361" s="13"/>
      <c r="D361" s="27" t="s">
        <v>134</v>
      </c>
      <c r="E361" s="91">
        <v>80500</v>
      </c>
      <c r="F361" s="87">
        <v>80500</v>
      </c>
      <c r="G361" s="71">
        <v>0</v>
      </c>
      <c r="H361" s="154"/>
    </row>
    <row r="362" spans="1:8" ht="12.75">
      <c r="A362" s="12"/>
      <c r="B362" s="13"/>
      <c r="C362" s="13">
        <v>6050</v>
      </c>
      <c r="D362" s="14" t="s">
        <v>93</v>
      </c>
      <c r="E362" s="81">
        <v>627120</v>
      </c>
      <c r="F362" s="82">
        <f>SUM(F363:F370)</f>
        <v>627120</v>
      </c>
      <c r="G362" s="71">
        <v>0</v>
      </c>
      <c r="H362" s="154"/>
    </row>
    <row r="363" spans="1:8" ht="12.75">
      <c r="A363" s="12"/>
      <c r="B363" s="13"/>
      <c r="C363" s="13"/>
      <c r="D363" s="27" t="s">
        <v>135</v>
      </c>
      <c r="E363" s="91">
        <v>320000</v>
      </c>
      <c r="F363" s="87">
        <v>320000</v>
      </c>
      <c r="G363" s="71">
        <v>0</v>
      </c>
      <c r="H363" s="154"/>
    </row>
    <row r="364" spans="1:8" ht="12.75">
      <c r="A364" s="12"/>
      <c r="B364" s="13"/>
      <c r="C364" s="13"/>
      <c r="D364" s="27" t="s">
        <v>136</v>
      </c>
      <c r="E364" s="91">
        <v>82500</v>
      </c>
      <c r="F364" s="87">
        <v>82500</v>
      </c>
      <c r="G364" s="71">
        <v>0</v>
      </c>
      <c r="H364" s="154"/>
    </row>
    <row r="365" spans="1:8" ht="12.75">
      <c r="A365" s="12"/>
      <c r="B365" s="13"/>
      <c r="C365" s="13"/>
      <c r="D365" s="27" t="s">
        <v>137</v>
      </c>
      <c r="E365" s="91">
        <v>17000</v>
      </c>
      <c r="F365" s="87">
        <v>17000</v>
      </c>
      <c r="G365" s="71">
        <v>0</v>
      </c>
      <c r="H365" s="154"/>
    </row>
    <row r="366" spans="1:8" ht="25.5">
      <c r="A366" s="12"/>
      <c r="B366" s="13"/>
      <c r="C366" s="13"/>
      <c r="D366" s="27" t="s">
        <v>138</v>
      </c>
      <c r="E366" s="91">
        <v>48200</v>
      </c>
      <c r="F366" s="87">
        <v>48200</v>
      </c>
      <c r="G366" s="71">
        <v>0</v>
      </c>
      <c r="H366" s="154"/>
    </row>
    <row r="367" spans="1:8" ht="25.5">
      <c r="A367" s="12"/>
      <c r="B367" s="13"/>
      <c r="C367" s="13"/>
      <c r="D367" s="27" t="s">
        <v>139</v>
      </c>
      <c r="E367" s="91">
        <v>14500</v>
      </c>
      <c r="F367" s="87">
        <v>14500</v>
      </c>
      <c r="G367" s="71">
        <v>0</v>
      </c>
      <c r="H367" s="154"/>
    </row>
    <row r="368" spans="1:8" ht="25.5">
      <c r="A368" s="12"/>
      <c r="B368" s="13"/>
      <c r="C368" s="13"/>
      <c r="D368" s="27" t="s">
        <v>140</v>
      </c>
      <c r="E368" s="91">
        <v>80000</v>
      </c>
      <c r="F368" s="92">
        <v>80000</v>
      </c>
      <c r="G368" s="71">
        <v>0</v>
      </c>
      <c r="H368" s="154"/>
    </row>
    <row r="369" spans="1:8" ht="12.75">
      <c r="A369" s="12"/>
      <c r="B369" s="13"/>
      <c r="C369" s="13"/>
      <c r="D369" s="27" t="s">
        <v>141</v>
      </c>
      <c r="E369" s="91">
        <v>28920</v>
      </c>
      <c r="F369" s="92">
        <v>28920</v>
      </c>
      <c r="G369" s="71">
        <v>0</v>
      </c>
      <c r="H369" s="154"/>
    </row>
    <row r="370" spans="1:8" ht="25.5">
      <c r="A370" s="12"/>
      <c r="B370" s="13"/>
      <c r="C370" s="13"/>
      <c r="D370" s="27" t="s">
        <v>142</v>
      </c>
      <c r="E370" s="91">
        <v>36000</v>
      </c>
      <c r="F370" s="92">
        <v>36000</v>
      </c>
      <c r="G370" s="71">
        <v>0</v>
      </c>
      <c r="H370" s="154"/>
    </row>
    <row r="371" spans="1:8" ht="13.5" thickBot="1">
      <c r="A371" s="12"/>
      <c r="B371" s="29"/>
      <c r="C371" s="29"/>
      <c r="D371" s="26"/>
      <c r="E371" s="83"/>
      <c r="F371" s="84"/>
      <c r="G371" s="146"/>
      <c r="H371" s="154"/>
    </row>
    <row r="372" spans="1:8" ht="13.5" thickBot="1">
      <c r="A372" s="8">
        <v>921</v>
      </c>
      <c r="B372" s="15"/>
      <c r="C372" s="16"/>
      <c r="D372" s="11" t="s">
        <v>143</v>
      </c>
      <c r="E372" s="78">
        <v>749500</v>
      </c>
      <c r="F372" s="72">
        <f>SUM(F374+F377+F380+F383)</f>
        <v>769500</v>
      </c>
      <c r="G372" s="144">
        <f>F372-E372</f>
        <v>20000</v>
      </c>
      <c r="H372" s="153"/>
    </row>
    <row r="373" spans="1:8" ht="12.75">
      <c r="A373" s="12"/>
      <c r="B373" s="57"/>
      <c r="C373" s="57"/>
      <c r="D373" s="58"/>
      <c r="E373" s="85"/>
      <c r="F373" s="86"/>
      <c r="G373" s="145"/>
      <c r="H373" s="154"/>
    </row>
    <row r="374" spans="1:8" ht="12.75">
      <c r="A374" s="12"/>
      <c r="B374" s="13">
        <v>92108</v>
      </c>
      <c r="C374" s="13"/>
      <c r="D374" s="14" t="s">
        <v>144</v>
      </c>
      <c r="E374" s="81">
        <v>22500</v>
      </c>
      <c r="F374" s="82">
        <f>SUM(F375:F375)</f>
        <v>22500</v>
      </c>
      <c r="G374" s="71">
        <v>0</v>
      </c>
      <c r="H374" s="154"/>
    </row>
    <row r="375" spans="1:8" ht="12.75">
      <c r="A375" s="12"/>
      <c r="B375" s="13"/>
      <c r="C375" s="13">
        <v>4300</v>
      </c>
      <c r="D375" s="14" t="s">
        <v>35</v>
      </c>
      <c r="E375" s="81">
        <v>22500</v>
      </c>
      <c r="F375" s="82">
        <v>22500</v>
      </c>
      <c r="G375" s="71">
        <v>0</v>
      </c>
      <c r="H375" s="154"/>
    </row>
    <row r="376" spans="1:8" ht="12.75">
      <c r="A376" s="12"/>
      <c r="B376" s="13"/>
      <c r="C376" s="13"/>
      <c r="D376" s="14"/>
      <c r="E376" s="81"/>
      <c r="F376" s="82"/>
      <c r="G376" s="71"/>
      <c r="H376" s="154"/>
    </row>
    <row r="377" spans="1:8" ht="12.75">
      <c r="A377" s="12"/>
      <c r="B377" s="13">
        <v>92109</v>
      </c>
      <c r="C377" s="13"/>
      <c r="D377" s="14" t="s">
        <v>145</v>
      </c>
      <c r="E377" s="81">
        <v>540000</v>
      </c>
      <c r="F377" s="82">
        <f>SUM(F378)</f>
        <v>540000</v>
      </c>
      <c r="G377" s="71">
        <v>0</v>
      </c>
      <c r="H377" s="154"/>
    </row>
    <row r="378" spans="1:8" ht="25.5">
      <c r="A378" s="12"/>
      <c r="B378" s="13"/>
      <c r="C378" s="13">
        <v>2550</v>
      </c>
      <c r="D378" s="14" t="s">
        <v>146</v>
      </c>
      <c r="E378" s="81">
        <v>540000</v>
      </c>
      <c r="F378" s="82">
        <v>540000</v>
      </c>
      <c r="G378" s="71">
        <v>0</v>
      </c>
      <c r="H378" s="154"/>
    </row>
    <row r="379" spans="1:8" ht="12.75">
      <c r="A379" s="12"/>
      <c r="B379" s="13"/>
      <c r="C379" s="13"/>
      <c r="D379" s="14"/>
      <c r="E379" s="81"/>
      <c r="F379" s="82"/>
      <c r="G379" s="71"/>
      <c r="H379" s="154"/>
    </row>
    <row r="380" spans="1:8" ht="12.75">
      <c r="A380" s="12"/>
      <c r="B380" s="13">
        <v>92116</v>
      </c>
      <c r="C380" s="13"/>
      <c r="D380" s="14" t="s">
        <v>147</v>
      </c>
      <c r="E380" s="81">
        <v>175000</v>
      </c>
      <c r="F380" s="82">
        <f>SUM(F381)</f>
        <v>175000</v>
      </c>
      <c r="G380" s="71">
        <v>0</v>
      </c>
      <c r="H380" s="154"/>
    </row>
    <row r="381" spans="1:8" ht="25.5">
      <c r="A381" s="12"/>
      <c r="B381" s="13"/>
      <c r="C381" s="13">
        <v>2550</v>
      </c>
      <c r="D381" s="14" t="s">
        <v>146</v>
      </c>
      <c r="E381" s="81">
        <v>175000</v>
      </c>
      <c r="F381" s="82">
        <v>175000</v>
      </c>
      <c r="G381" s="71">
        <v>0</v>
      </c>
      <c r="H381" s="154"/>
    </row>
    <row r="382" spans="1:8" ht="13.5" thickBot="1">
      <c r="A382" s="12"/>
      <c r="B382" s="13"/>
      <c r="C382" s="13"/>
      <c r="D382" s="14"/>
      <c r="E382" s="81"/>
      <c r="F382" s="82"/>
      <c r="G382" s="71"/>
      <c r="H382" s="154"/>
    </row>
    <row r="383" spans="1:8" ht="26.25" thickBot="1">
      <c r="A383" s="12"/>
      <c r="B383" s="13">
        <v>92195</v>
      </c>
      <c r="C383" s="13"/>
      <c r="D383" s="14" t="s">
        <v>148</v>
      </c>
      <c r="E383" s="81">
        <v>12000</v>
      </c>
      <c r="F383" s="82">
        <f>F384+F385+F386+F392</f>
        <v>32000</v>
      </c>
      <c r="G383" s="71">
        <f>SUM(G384:G392)</f>
        <v>20000</v>
      </c>
      <c r="H383" s="165" t="s">
        <v>244</v>
      </c>
    </row>
    <row r="384" spans="1:8" ht="12.75">
      <c r="A384" s="12"/>
      <c r="B384" s="13"/>
      <c r="C384" s="13">
        <v>4210</v>
      </c>
      <c r="D384" s="14" t="s">
        <v>49</v>
      </c>
      <c r="E384" s="81"/>
      <c r="F384" s="82"/>
      <c r="G384" s="71"/>
      <c r="H384" s="154"/>
    </row>
    <row r="385" spans="1:8" ht="12.75">
      <c r="A385" s="12"/>
      <c r="B385" s="13"/>
      <c r="C385" s="13">
        <v>4300</v>
      </c>
      <c r="D385" s="14" t="s">
        <v>35</v>
      </c>
      <c r="E385" s="81"/>
      <c r="F385" s="82"/>
      <c r="G385" s="71"/>
      <c r="H385" s="154"/>
    </row>
    <row r="386" spans="1:8" ht="25.5">
      <c r="A386" s="12"/>
      <c r="B386" s="13"/>
      <c r="C386" s="13">
        <v>2580</v>
      </c>
      <c r="D386" s="14" t="s">
        <v>72</v>
      </c>
      <c r="E386" s="81">
        <v>12000</v>
      </c>
      <c r="F386" s="82">
        <f>SUM(F387:F390)</f>
        <v>12000</v>
      </c>
      <c r="G386" s="71">
        <v>0</v>
      </c>
      <c r="H386" s="154"/>
    </row>
    <row r="387" spans="1:8" ht="25.5">
      <c r="A387" s="12"/>
      <c r="B387" s="13"/>
      <c r="C387" s="13"/>
      <c r="D387" s="27" t="s">
        <v>149</v>
      </c>
      <c r="E387" s="91">
        <v>4000</v>
      </c>
      <c r="F387" s="87">
        <v>4000</v>
      </c>
      <c r="G387" s="71">
        <v>0</v>
      </c>
      <c r="H387" s="154"/>
    </row>
    <row r="388" spans="1:8" ht="25.5">
      <c r="A388" s="12"/>
      <c r="B388" s="13"/>
      <c r="C388" s="13"/>
      <c r="D388" s="27" t="s">
        <v>150</v>
      </c>
      <c r="E388" s="91">
        <v>4000</v>
      </c>
      <c r="F388" s="87">
        <v>4000</v>
      </c>
      <c r="G388" s="71">
        <v>0</v>
      </c>
      <c r="H388" s="154"/>
    </row>
    <row r="389" spans="1:8" ht="12.75">
      <c r="A389" s="12"/>
      <c r="B389" s="13"/>
      <c r="C389" s="13"/>
      <c r="D389" s="27" t="s">
        <v>151</v>
      </c>
      <c r="E389" s="91">
        <v>2000</v>
      </c>
      <c r="F389" s="87">
        <v>2000</v>
      </c>
      <c r="G389" s="71">
        <v>0</v>
      </c>
      <c r="H389" s="154"/>
    </row>
    <row r="390" spans="1:8" ht="12.75">
      <c r="A390" s="12"/>
      <c r="B390" s="13"/>
      <c r="C390" s="13"/>
      <c r="D390" s="27" t="s">
        <v>152</v>
      </c>
      <c r="E390" s="91">
        <v>2000</v>
      </c>
      <c r="F390" s="87">
        <v>2000</v>
      </c>
      <c r="G390" s="71">
        <v>0</v>
      </c>
      <c r="H390" s="154"/>
    </row>
    <row r="391" spans="1:8" ht="12.75">
      <c r="A391" s="12"/>
      <c r="B391" s="13"/>
      <c r="C391" s="13"/>
      <c r="H391" s="171"/>
    </row>
    <row r="392" spans="1:8" ht="12.75">
      <c r="A392" s="12"/>
      <c r="B392" s="13"/>
      <c r="C392" s="13"/>
      <c r="D392" s="14" t="s">
        <v>153</v>
      </c>
      <c r="E392" s="81">
        <v>0</v>
      </c>
      <c r="F392" s="82">
        <v>20000</v>
      </c>
      <c r="G392" s="71">
        <f>F392-E392</f>
        <v>20000</v>
      </c>
      <c r="H392" s="154"/>
    </row>
    <row r="393" spans="1:8" ht="13.5" thickBot="1">
      <c r="A393" s="12"/>
      <c r="B393" s="29"/>
      <c r="C393" s="29"/>
      <c r="D393" s="26"/>
      <c r="E393" s="83"/>
      <c r="F393" s="84"/>
      <c r="G393" s="146"/>
      <c r="H393" s="154"/>
    </row>
    <row r="394" spans="1:8" ht="13.5" thickBot="1">
      <c r="A394" s="8">
        <v>926</v>
      </c>
      <c r="B394" s="15"/>
      <c r="C394" s="16"/>
      <c r="D394" s="11" t="s">
        <v>154</v>
      </c>
      <c r="E394" s="78">
        <v>108570</v>
      </c>
      <c r="F394" s="72">
        <f>SUM(F396)</f>
        <v>106160</v>
      </c>
      <c r="G394" s="144">
        <f>F394-E394</f>
        <v>-2410</v>
      </c>
      <c r="H394" s="166" t="s">
        <v>245</v>
      </c>
    </row>
    <row r="395" spans="1:8" ht="12.75">
      <c r="A395" s="12"/>
      <c r="B395" s="125"/>
      <c r="C395" s="126"/>
      <c r="D395" s="127"/>
      <c r="E395" s="128"/>
      <c r="F395" s="129"/>
      <c r="G395" s="149"/>
      <c r="H395" s="154"/>
    </row>
    <row r="396" spans="1:8" ht="12.75">
      <c r="A396" s="12"/>
      <c r="B396" s="130">
        <v>92605</v>
      </c>
      <c r="C396" s="13"/>
      <c r="D396" s="14" t="s">
        <v>155</v>
      </c>
      <c r="E396" s="81">
        <v>108570</v>
      </c>
      <c r="F396" s="82">
        <f>SUM(F397)</f>
        <v>106160</v>
      </c>
      <c r="G396" s="71">
        <f>F396-E396</f>
        <v>-2410</v>
      </c>
      <c r="H396" s="154"/>
    </row>
    <row r="397" spans="1:8" ht="25.5">
      <c r="A397" s="12"/>
      <c r="B397" s="130"/>
      <c r="C397" s="13">
        <v>2580</v>
      </c>
      <c r="D397" s="14" t="s">
        <v>72</v>
      </c>
      <c r="E397" s="81">
        <v>108570</v>
      </c>
      <c r="F397" s="82">
        <f>SUM(F398:F400)</f>
        <v>106160</v>
      </c>
      <c r="G397" s="71">
        <f>F397-E397</f>
        <v>-2410</v>
      </c>
      <c r="H397" s="154"/>
    </row>
    <row r="398" spans="1:8" ht="12.75">
      <c r="A398" s="12"/>
      <c r="B398" s="130"/>
      <c r="C398" s="13"/>
      <c r="D398" s="27" t="s">
        <v>156</v>
      </c>
      <c r="E398" s="91"/>
      <c r="F398" s="87">
        <v>63700</v>
      </c>
      <c r="G398" s="71"/>
      <c r="H398" s="154"/>
    </row>
    <row r="399" spans="1:8" ht="25.5">
      <c r="A399" s="12"/>
      <c r="B399" s="130"/>
      <c r="C399" s="13"/>
      <c r="D399" s="27" t="s">
        <v>157</v>
      </c>
      <c r="E399" s="91"/>
      <c r="F399" s="87">
        <v>38600</v>
      </c>
      <c r="G399" s="71"/>
      <c r="H399" s="154"/>
    </row>
    <row r="400" spans="1:8" ht="12.75">
      <c r="A400" s="12"/>
      <c r="B400" s="130"/>
      <c r="C400" s="13"/>
      <c r="D400" s="27" t="s">
        <v>158</v>
      </c>
      <c r="E400" s="91"/>
      <c r="F400" s="87">
        <v>3860</v>
      </c>
      <c r="G400" s="71"/>
      <c r="H400" s="154"/>
    </row>
    <row r="401" spans="1:8" ht="12.75">
      <c r="A401" s="12"/>
      <c r="B401" s="130"/>
      <c r="C401" s="13"/>
      <c r="D401" s="27" t="s">
        <v>209</v>
      </c>
      <c r="E401" s="122">
        <v>2410</v>
      </c>
      <c r="F401" s="123">
        <v>0</v>
      </c>
      <c r="G401" s="71">
        <f>F401-E401</f>
        <v>-2410</v>
      </c>
      <c r="H401" s="154"/>
    </row>
    <row r="402" spans="1:8" ht="13.5" thickBot="1">
      <c r="A402" s="12"/>
      <c r="B402" s="131"/>
      <c r="C402" s="29"/>
      <c r="D402" s="64"/>
      <c r="E402" s="132"/>
      <c r="F402" s="133"/>
      <c r="G402" s="146"/>
      <c r="H402" s="154"/>
    </row>
    <row r="403" spans="1:8" ht="21" thickBot="1">
      <c r="A403" s="124"/>
      <c r="B403" s="134"/>
      <c r="C403" s="42"/>
      <c r="D403" s="43" t="s">
        <v>159</v>
      </c>
      <c r="E403" s="50"/>
      <c r="F403" s="72">
        <f>F394+F372+F326+F288+F257+F236+F170+F162+F157+F123+F108+F54+F45+F35+F18+F13+F9</f>
        <v>14357786</v>
      </c>
      <c r="G403" s="72">
        <f>G394+G372+G326+G288+G257+G236+G170+G162+G157+G123+G108+G54+G45+G35+G18+G13+G9</f>
        <v>155823</v>
      </c>
      <c r="H403" s="158"/>
    </row>
    <row r="404" spans="1:8" ht="16.5" thickBot="1">
      <c r="A404" s="12"/>
      <c r="B404" s="135"/>
      <c r="C404" s="44"/>
      <c r="D404" s="45" t="s">
        <v>160</v>
      </c>
      <c r="E404" s="51"/>
      <c r="F404" s="73">
        <v>1332220</v>
      </c>
      <c r="G404" s="150"/>
      <c r="H404" s="154"/>
    </row>
    <row r="405" spans="1:8" ht="16.5" thickBot="1">
      <c r="A405" s="46"/>
      <c r="B405" s="136"/>
      <c r="C405" s="47"/>
      <c r="D405" s="48" t="s">
        <v>161</v>
      </c>
      <c r="E405" s="52"/>
      <c r="F405" s="74">
        <f>SUM(F403:F404)</f>
        <v>15690006</v>
      </c>
      <c r="G405" s="151"/>
      <c r="H405" s="170"/>
    </row>
    <row r="406" spans="3:8" ht="12.75">
      <c r="C406" s="49"/>
      <c r="G406" s="18"/>
      <c r="H406" s="18"/>
    </row>
    <row r="407" spans="3:8" ht="12.75">
      <c r="C407" s="49"/>
      <c r="G407" s="18"/>
      <c r="H407" s="18"/>
    </row>
    <row r="408" spans="3:8" ht="12.75">
      <c r="C408" s="49"/>
      <c r="G408" s="18"/>
      <c r="H408" s="18"/>
    </row>
    <row r="409" spans="3:8" ht="12.75">
      <c r="C409" s="49"/>
      <c r="G409" s="18"/>
      <c r="H409" s="18"/>
    </row>
    <row r="410" spans="7:8" ht="12.75">
      <c r="G410" s="18"/>
      <c r="H410" s="18"/>
    </row>
    <row r="411" spans="7:8" ht="12.75">
      <c r="G411" s="18"/>
      <c r="H411" s="18"/>
    </row>
    <row r="412" spans="7:8" ht="12.75">
      <c r="G412" s="18"/>
      <c r="H412" s="18"/>
    </row>
    <row r="413" spans="7:8" ht="12.75">
      <c r="G413" s="18"/>
      <c r="H413" s="18"/>
    </row>
    <row r="414" spans="7:8" ht="12.75">
      <c r="G414" s="18"/>
      <c r="H414" s="18"/>
    </row>
    <row r="415" spans="7:8" ht="12.75">
      <c r="G415" s="18"/>
      <c r="H415" s="18"/>
    </row>
    <row r="416" spans="7:8" ht="12.75">
      <c r="G416" s="18"/>
      <c r="H416" s="18"/>
    </row>
    <row r="417" spans="7:8" ht="12.75">
      <c r="G417" s="18"/>
      <c r="H417" s="18"/>
    </row>
    <row r="418" spans="7:8" ht="12.75">
      <c r="G418" s="18"/>
      <c r="H418" s="18"/>
    </row>
    <row r="419" spans="7:8" ht="12.75">
      <c r="G419" s="18"/>
      <c r="H419" s="18"/>
    </row>
    <row r="420" spans="7:8" ht="12.75">
      <c r="G420" s="18"/>
      <c r="H420" s="18"/>
    </row>
    <row r="421" spans="7:8" ht="12.75">
      <c r="G421" s="18"/>
      <c r="H421" s="18"/>
    </row>
    <row r="422" spans="7:8" ht="12.75">
      <c r="G422" s="18"/>
      <c r="H422" s="18"/>
    </row>
    <row r="423" spans="7:8" ht="12.75">
      <c r="G423" s="18"/>
      <c r="H423" s="18"/>
    </row>
    <row r="424" spans="7:8" ht="12.75">
      <c r="G424" s="18"/>
      <c r="H424" s="18"/>
    </row>
    <row r="425" spans="7:8" ht="12.75">
      <c r="G425" s="18"/>
      <c r="H425" s="18"/>
    </row>
    <row r="426" spans="7:8" ht="12.75">
      <c r="G426" s="18"/>
      <c r="H426" s="18"/>
    </row>
    <row r="427" spans="7:8" ht="12.75">
      <c r="G427" s="18"/>
      <c r="H427" s="18"/>
    </row>
    <row r="428" spans="7:8" ht="12.75">
      <c r="G428" s="18"/>
      <c r="H428" s="18"/>
    </row>
    <row r="429" spans="7:8" ht="12.75">
      <c r="G429" s="18"/>
      <c r="H429" s="18"/>
    </row>
    <row r="430" spans="7:8" ht="12.75">
      <c r="G430" s="18"/>
      <c r="H430" s="18"/>
    </row>
    <row r="431" spans="7:8" ht="12.75">
      <c r="G431" s="18"/>
      <c r="H431" s="18"/>
    </row>
    <row r="432" spans="7:8" ht="12.75">
      <c r="G432" s="18"/>
      <c r="H432" s="18"/>
    </row>
    <row r="433" spans="7:8" ht="12.75">
      <c r="G433" s="18"/>
      <c r="H433" s="18"/>
    </row>
    <row r="434" spans="7:8" ht="12.75">
      <c r="G434" s="18"/>
      <c r="H434" s="18"/>
    </row>
    <row r="435" spans="7:8" ht="12.75">
      <c r="G435" s="18"/>
      <c r="H435" s="18"/>
    </row>
    <row r="436" spans="7:8" ht="12.75">
      <c r="G436" s="18"/>
      <c r="H436" s="18"/>
    </row>
    <row r="437" spans="7:8" ht="12.75">
      <c r="G437" s="18"/>
      <c r="H437" s="18"/>
    </row>
    <row r="438" spans="7:8" ht="12.75">
      <c r="G438" s="18"/>
      <c r="H438" s="18"/>
    </row>
    <row r="439" spans="7:8" ht="12.75">
      <c r="G439" s="18"/>
      <c r="H439" s="18"/>
    </row>
    <row r="440" spans="7:8" ht="12.75">
      <c r="G440" s="18"/>
      <c r="H440" s="18"/>
    </row>
    <row r="441" spans="7:8" ht="12.75">
      <c r="G441" s="18"/>
      <c r="H441" s="18"/>
    </row>
    <row r="442" spans="7:8" ht="12.75">
      <c r="G442" s="18"/>
      <c r="H442" s="18"/>
    </row>
    <row r="443" spans="7:8" ht="12.75">
      <c r="G443" s="18"/>
      <c r="H443" s="18"/>
    </row>
    <row r="444" spans="7:8" ht="12.75">
      <c r="G444" s="18"/>
      <c r="H444" s="18"/>
    </row>
  </sheetData>
  <printOptions/>
  <pageMargins left="0.48" right="0.26" top="0.45" bottom="0.43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7"/>
  <sheetViews>
    <sheetView tabSelected="1" workbookViewId="0" topLeftCell="A1">
      <selection activeCell="D245" sqref="D245"/>
    </sheetView>
  </sheetViews>
  <sheetFormatPr defaultColWidth="9.00390625" defaultRowHeight="12.75"/>
  <cols>
    <col min="1" max="1" width="5.625" style="0" customWidth="1"/>
    <col min="2" max="2" width="9.00390625" style="0" customWidth="1"/>
    <col min="3" max="3" width="44.375" style="0" customWidth="1"/>
    <col min="4" max="4" width="19.875" style="0" customWidth="1"/>
  </cols>
  <sheetData>
    <row r="1" ht="12.75">
      <c r="C1" s="56" t="s">
        <v>166</v>
      </c>
    </row>
    <row r="2" ht="12.75">
      <c r="C2" s="56" t="s">
        <v>165</v>
      </c>
    </row>
    <row r="3" ht="12.75">
      <c r="C3" s="56" t="s">
        <v>184</v>
      </c>
    </row>
    <row r="5" spans="1:2" ht="18">
      <c r="A5" s="1"/>
      <c r="B5" s="2" t="s">
        <v>224</v>
      </c>
    </row>
    <row r="6" spans="1:3" ht="18">
      <c r="A6" s="1"/>
      <c r="B6" s="3" t="s">
        <v>225</v>
      </c>
      <c r="C6" s="3"/>
    </row>
    <row r="7" spans="1:2" ht="15.75">
      <c r="A7" s="1"/>
      <c r="B7" s="4"/>
    </row>
    <row r="8" spans="1:4" ht="16.5" thickBot="1">
      <c r="A8" s="1"/>
      <c r="C8" s="4"/>
      <c r="D8" s="176"/>
    </row>
    <row r="9" spans="1:5" ht="57.75" customHeight="1" thickBot="1">
      <c r="A9" s="62" t="s">
        <v>210</v>
      </c>
      <c r="B9" s="138" t="s">
        <v>1</v>
      </c>
      <c r="C9" s="177" t="s">
        <v>3</v>
      </c>
      <c r="D9" s="203" t="s">
        <v>222</v>
      </c>
      <c r="E9" s="53"/>
    </row>
    <row r="10" spans="1:4" ht="12.75">
      <c r="A10" s="67" t="s">
        <v>4</v>
      </c>
      <c r="B10" s="61"/>
      <c r="C10" s="178" t="s">
        <v>5</v>
      </c>
      <c r="D10" s="204">
        <f>SUM(D11)</f>
        <v>1000</v>
      </c>
    </row>
    <row r="11" spans="1:4" ht="12.75">
      <c r="A11" s="67"/>
      <c r="B11" s="13" t="s">
        <v>6</v>
      </c>
      <c r="C11" s="179" t="s">
        <v>7</v>
      </c>
      <c r="D11" s="205">
        <f>SUM(D12)</f>
        <v>1000</v>
      </c>
    </row>
    <row r="12" spans="1:4" ht="25.5">
      <c r="A12" s="67"/>
      <c r="B12" s="13"/>
      <c r="C12" s="179" t="s">
        <v>8</v>
      </c>
      <c r="D12" s="205">
        <v>1000</v>
      </c>
    </row>
    <row r="13" spans="1:4" ht="13.5" thickBot="1">
      <c r="A13" s="67"/>
      <c r="B13" s="29"/>
      <c r="C13" s="180"/>
      <c r="D13" s="206"/>
    </row>
    <row r="14" spans="1:4" ht="26.25" thickBot="1">
      <c r="A14" s="68">
        <v>400</v>
      </c>
      <c r="B14" s="16"/>
      <c r="C14" s="181" t="s">
        <v>9</v>
      </c>
      <c r="D14" s="207">
        <f>SUM(D16)</f>
        <v>163228</v>
      </c>
    </row>
    <row r="15" spans="1:4" ht="12.75">
      <c r="A15" s="67"/>
      <c r="B15" s="57"/>
      <c r="C15" s="178"/>
      <c r="D15" s="204"/>
    </row>
    <row r="16" spans="1:4" ht="12.75">
      <c r="A16" s="67"/>
      <c r="B16" s="13">
        <v>40002</v>
      </c>
      <c r="C16" s="179" t="s">
        <v>10</v>
      </c>
      <c r="D16" s="205">
        <f>SUM(D17:D17)</f>
        <v>163228</v>
      </c>
    </row>
    <row r="17" spans="1:5" ht="25.5">
      <c r="A17" s="67"/>
      <c r="B17" s="13"/>
      <c r="C17" s="179" t="s">
        <v>192</v>
      </c>
      <c r="D17" s="205">
        <v>163228</v>
      </c>
      <c r="E17" s="18"/>
    </row>
    <row r="18" spans="1:4" ht="13.5" thickBot="1">
      <c r="A18" s="67"/>
      <c r="B18" s="29"/>
      <c r="C18" s="180"/>
      <c r="D18" s="206"/>
    </row>
    <row r="19" spans="1:4" ht="13.5" thickBot="1">
      <c r="A19" s="68">
        <v>600</v>
      </c>
      <c r="B19" s="16"/>
      <c r="C19" s="181" t="s">
        <v>12</v>
      </c>
      <c r="D19" s="207">
        <f>SUM(D21)</f>
        <v>569200</v>
      </c>
    </row>
    <row r="20" spans="1:4" ht="12.75">
      <c r="A20" s="67"/>
      <c r="B20" s="57"/>
      <c r="C20" s="178"/>
      <c r="D20" s="204"/>
    </row>
    <row r="21" spans="1:4" ht="12.75">
      <c r="A21" s="67"/>
      <c r="B21" s="13">
        <v>60016</v>
      </c>
      <c r="C21" s="179" t="s">
        <v>177</v>
      </c>
      <c r="D21" s="205">
        <f>SUM(D23+D33)</f>
        <v>569200</v>
      </c>
    </row>
    <row r="22" spans="1:4" ht="12.75">
      <c r="A22" s="67"/>
      <c r="B22" s="13"/>
      <c r="C22" s="179"/>
      <c r="D22" s="205"/>
    </row>
    <row r="23" spans="1:4" ht="12.75">
      <c r="A23" s="67"/>
      <c r="B23" s="13"/>
      <c r="C23" s="179" t="s">
        <v>176</v>
      </c>
      <c r="D23" s="205">
        <f>SUM(D24:D31)</f>
        <v>421000</v>
      </c>
    </row>
    <row r="24" spans="1:4" ht="25.5">
      <c r="A24" s="67"/>
      <c r="B24" s="13"/>
      <c r="C24" s="182" t="s">
        <v>175</v>
      </c>
      <c r="D24" s="208">
        <v>96400</v>
      </c>
    </row>
    <row r="25" spans="1:4" ht="25.5">
      <c r="A25" s="67"/>
      <c r="B25" s="13"/>
      <c r="C25" s="182" t="s">
        <v>174</v>
      </c>
      <c r="D25" s="208">
        <v>38600</v>
      </c>
    </row>
    <row r="26" spans="1:4" ht="12.75">
      <c r="A26" s="67"/>
      <c r="B26" s="13"/>
      <c r="C26" s="182" t="s">
        <v>173</v>
      </c>
      <c r="D26" s="208">
        <v>100000</v>
      </c>
    </row>
    <row r="27" spans="1:4" ht="12.75">
      <c r="A27" s="67"/>
      <c r="B27" s="13"/>
      <c r="C27" s="182" t="s">
        <v>172</v>
      </c>
      <c r="D27" s="208">
        <v>50000</v>
      </c>
    </row>
    <row r="28" spans="1:4" ht="12.75">
      <c r="A28" s="67"/>
      <c r="B28" s="13"/>
      <c r="C28" s="183" t="s">
        <v>23</v>
      </c>
      <c r="D28" s="205">
        <v>57800</v>
      </c>
    </row>
    <row r="29" spans="1:4" ht="12.75">
      <c r="A29" s="67"/>
      <c r="B29" s="13"/>
      <c r="C29" s="184" t="s">
        <v>171</v>
      </c>
      <c r="D29" s="208">
        <v>48200</v>
      </c>
    </row>
    <row r="30" spans="1:4" ht="12.75">
      <c r="A30" s="67"/>
      <c r="B30" s="13"/>
      <c r="C30" s="184" t="s">
        <v>260</v>
      </c>
      <c r="D30" s="208">
        <v>14500</v>
      </c>
    </row>
    <row r="31" spans="1:4" ht="12.75">
      <c r="A31" s="67"/>
      <c r="B31" s="13"/>
      <c r="C31" s="184" t="s">
        <v>261</v>
      </c>
      <c r="D31" s="208">
        <v>15500</v>
      </c>
    </row>
    <row r="32" spans="1:4" ht="12.75">
      <c r="A32" s="67"/>
      <c r="B32" s="13"/>
      <c r="C32" s="184"/>
      <c r="D32" s="208"/>
    </row>
    <row r="33" spans="1:4" ht="12.75">
      <c r="A33" s="67"/>
      <c r="B33" s="13"/>
      <c r="C33" s="185" t="s">
        <v>168</v>
      </c>
      <c r="D33" s="208">
        <f>SUM(D34:D35)</f>
        <v>148200</v>
      </c>
    </row>
    <row r="34" spans="1:4" ht="12.75">
      <c r="A34" s="67"/>
      <c r="B34" s="13"/>
      <c r="C34" s="182" t="s">
        <v>169</v>
      </c>
      <c r="D34" s="208">
        <v>100000</v>
      </c>
    </row>
    <row r="35" spans="1:4" ht="25.5">
      <c r="A35" s="67"/>
      <c r="B35" s="13"/>
      <c r="C35" s="182" t="s">
        <v>170</v>
      </c>
      <c r="D35" s="208">
        <v>48200</v>
      </c>
    </row>
    <row r="36" spans="1:4" ht="13.5" thickBot="1">
      <c r="A36" s="67"/>
      <c r="B36" s="29"/>
      <c r="C36" s="186"/>
      <c r="D36" s="209"/>
    </row>
    <row r="37" spans="1:4" ht="13.5" thickBot="1">
      <c r="A37" s="68">
        <v>700</v>
      </c>
      <c r="B37" s="16"/>
      <c r="C37" s="181" t="s">
        <v>26</v>
      </c>
      <c r="D37" s="207">
        <f>SUM(D39+D43)</f>
        <v>447192</v>
      </c>
    </row>
    <row r="38" spans="1:4" ht="12.75">
      <c r="A38" s="67"/>
      <c r="B38" s="57"/>
      <c r="C38" s="178"/>
      <c r="D38" s="204"/>
    </row>
    <row r="39" spans="1:4" ht="12.75">
      <c r="A39" s="67"/>
      <c r="B39" s="23">
        <v>70001</v>
      </c>
      <c r="C39" s="187" t="s">
        <v>27</v>
      </c>
      <c r="D39" s="205">
        <f>SUM(D40:D40)</f>
        <v>277630</v>
      </c>
    </row>
    <row r="40" spans="1:4" ht="25.5">
      <c r="A40" s="67"/>
      <c r="B40" s="23"/>
      <c r="C40" s="187" t="s">
        <v>193</v>
      </c>
      <c r="D40" s="205">
        <v>277630</v>
      </c>
    </row>
    <row r="41" spans="1:4" ht="25.5">
      <c r="A41" s="67"/>
      <c r="B41" s="23"/>
      <c r="C41" s="188" t="s">
        <v>285</v>
      </c>
      <c r="D41" s="208">
        <v>7500</v>
      </c>
    </row>
    <row r="42" spans="1:4" ht="12.75">
      <c r="A42" s="67"/>
      <c r="B42" s="23"/>
      <c r="C42" s="188"/>
      <c r="D42" s="208"/>
    </row>
    <row r="43" spans="1:4" ht="12.75">
      <c r="A43" s="67"/>
      <c r="B43" s="13">
        <v>70005</v>
      </c>
      <c r="C43" s="179" t="s">
        <v>30</v>
      </c>
      <c r="D43" s="205">
        <f>SUM(D44)</f>
        <v>169562</v>
      </c>
    </row>
    <row r="44" spans="1:4" ht="12.75">
      <c r="A44" s="67"/>
      <c r="B44" s="13"/>
      <c r="C44" s="179" t="s">
        <v>168</v>
      </c>
      <c r="D44" s="205">
        <f>SUM(D45)</f>
        <v>169562</v>
      </c>
    </row>
    <row r="45" spans="1:4" ht="12.75">
      <c r="A45" s="67"/>
      <c r="B45" s="13"/>
      <c r="C45" s="189" t="s">
        <v>178</v>
      </c>
      <c r="D45" s="210">
        <v>169562</v>
      </c>
    </row>
    <row r="46" spans="1:4" ht="13.5" thickBot="1">
      <c r="A46" s="67"/>
      <c r="B46" s="29"/>
      <c r="C46" s="190"/>
      <c r="D46" s="206"/>
    </row>
    <row r="47" spans="1:4" ht="13.5" thickBot="1">
      <c r="A47" s="68">
        <v>710</v>
      </c>
      <c r="B47" s="16"/>
      <c r="C47" s="181" t="s">
        <v>33</v>
      </c>
      <c r="D47" s="207">
        <f>D49+D52</f>
        <v>158300</v>
      </c>
    </row>
    <row r="48" spans="1:4" ht="12.75">
      <c r="A48" s="67"/>
      <c r="B48" s="57"/>
      <c r="C48" s="178"/>
      <c r="D48" s="204"/>
    </row>
    <row r="49" spans="1:4" ht="12.75">
      <c r="A49" s="67"/>
      <c r="B49" s="13">
        <v>71004</v>
      </c>
      <c r="C49" s="179" t="s">
        <v>34</v>
      </c>
      <c r="D49" s="205">
        <f>SUM(D50)</f>
        <v>120000</v>
      </c>
    </row>
    <row r="50" spans="1:4" ht="12.75">
      <c r="A50" s="67"/>
      <c r="B50" s="13"/>
      <c r="C50" s="179" t="s">
        <v>167</v>
      </c>
      <c r="D50" s="205">
        <v>120000</v>
      </c>
    </row>
    <row r="51" spans="1:4" ht="12.75">
      <c r="A51" s="67"/>
      <c r="B51" s="13"/>
      <c r="C51" s="179"/>
      <c r="D51" s="205"/>
    </row>
    <row r="52" spans="1:4" ht="12.75">
      <c r="A52" s="67"/>
      <c r="B52" s="13">
        <v>71014</v>
      </c>
      <c r="C52" s="179" t="s">
        <v>36</v>
      </c>
      <c r="D52" s="211">
        <f>SUM(D53+D55)</f>
        <v>38300</v>
      </c>
    </row>
    <row r="53" spans="1:4" ht="12.75">
      <c r="A53" s="67"/>
      <c r="B53" s="13"/>
      <c r="C53" s="179" t="s">
        <v>167</v>
      </c>
      <c r="D53" s="211">
        <v>23300</v>
      </c>
    </row>
    <row r="54" spans="1:4" ht="12.75">
      <c r="A54" s="67"/>
      <c r="B54" s="13"/>
      <c r="C54" s="179"/>
      <c r="D54" s="211"/>
    </row>
    <row r="55" spans="1:4" ht="12.75">
      <c r="A55" s="67"/>
      <c r="B55" s="13"/>
      <c r="C55" s="179" t="s">
        <v>262</v>
      </c>
      <c r="D55" s="205">
        <v>15000</v>
      </c>
    </row>
    <row r="56" spans="1:4" ht="13.5" thickBot="1">
      <c r="A56" s="67"/>
      <c r="B56" s="29"/>
      <c r="C56" s="180"/>
      <c r="D56" s="206"/>
    </row>
    <row r="57" spans="1:4" ht="13.5" thickBot="1">
      <c r="A57" s="68">
        <v>750</v>
      </c>
      <c r="B57" s="16"/>
      <c r="C57" s="181" t="s">
        <v>39</v>
      </c>
      <c r="D57" s="207">
        <f>SUM(D59+D63+D67+D78+D84)</f>
        <v>2462587</v>
      </c>
    </row>
    <row r="58" spans="1:4" ht="12.75">
      <c r="A58" s="67"/>
      <c r="B58" s="57"/>
      <c r="C58" s="178"/>
      <c r="D58" s="227"/>
    </row>
    <row r="59" spans="1:4" ht="12.75">
      <c r="A59" s="67"/>
      <c r="B59" s="13">
        <v>75011</v>
      </c>
      <c r="C59" s="179" t="s">
        <v>211</v>
      </c>
      <c r="D59" s="205">
        <f>SUM(D60)</f>
        <v>51247</v>
      </c>
    </row>
    <row r="60" spans="1:4" ht="12.75">
      <c r="A60" s="67"/>
      <c r="B60" s="13"/>
      <c r="C60" s="179" t="s">
        <v>167</v>
      </c>
      <c r="D60" s="205">
        <v>51247</v>
      </c>
    </row>
    <row r="61" spans="1:4" ht="12.75">
      <c r="A61" s="67"/>
      <c r="B61" s="13"/>
      <c r="C61" s="188" t="s">
        <v>179</v>
      </c>
      <c r="D61" s="208">
        <v>45797</v>
      </c>
    </row>
    <row r="62" spans="1:4" ht="12.75">
      <c r="A62" s="67"/>
      <c r="B62" s="13"/>
      <c r="C62" s="188"/>
      <c r="D62" s="208"/>
    </row>
    <row r="63" spans="1:4" ht="12.75">
      <c r="A63" s="67"/>
      <c r="B63" s="13">
        <v>75020</v>
      </c>
      <c r="C63" s="179" t="s">
        <v>45</v>
      </c>
      <c r="D63" s="205">
        <f>SUM(D65:D65)</f>
        <v>14166</v>
      </c>
    </row>
    <row r="64" spans="1:4" ht="12.75">
      <c r="A64" s="67"/>
      <c r="B64" s="13"/>
      <c r="C64" s="179" t="s">
        <v>167</v>
      </c>
      <c r="D64" s="205">
        <v>14166</v>
      </c>
    </row>
    <row r="65" spans="1:4" ht="12.75">
      <c r="A65" s="67"/>
      <c r="B65" s="13"/>
      <c r="C65" s="188" t="s">
        <v>179</v>
      </c>
      <c r="D65" s="208">
        <v>14166</v>
      </c>
    </row>
    <row r="66" spans="1:4" ht="12.75">
      <c r="A66" s="67"/>
      <c r="B66" s="13"/>
      <c r="C66" s="179"/>
      <c r="D66" s="205"/>
    </row>
    <row r="67" spans="1:4" ht="12.75">
      <c r="A67" s="67"/>
      <c r="B67" s="13">
        <v>75022</v>
      </c>
      <c r="C67" s="179" t="s">
        <v>212</v>
      </c>
      <c r="D67" s="205">
        <f>SUM(D69:D69)</f>
        <v>136555</v>
      </c>
    </row>
    <row r="68" spans="1:4" ht="12.75">
      <c r="A68" s="67"/>
      <c r="B68" s="13"/>
      <c r="C68" s="179"/>
      <c r="D68" s="205"/>
    </row>
    <row r="69" spans="1:4" ht="12.75">
      <c r="A69" s="67"/>
      <c r="B69" s="13"/>
      <c r="C69" s="179" t="s">
        <v>167</v>
      </c>
      <c r="D69" s="205">
        <f>SUM(D70:D76)</f>
        <v>136555</v>
      </c>
    </row>
    <row r="70" spans="1:4" ht="12.75">
      <c r="A70" s="67"/>
      <c r="B70" s="13"/>
      <c r="C70" s="229" t="s">
        <v>279</v>
      </c>
      <c r="D70" s="230">
        <v>59342</v>
      </c>
    </row>
    <row r="71" spans="1:4" ht="25.5">
      <c r="A71" s="67"/>
      <c r="B71" s="13"/>
      <c r="C71" s="229" t="s">
        <v>280</v>
      </c>
      <c r="D71" s="208">
        <v>7260</v>
      </c>
    </row>
    <row r="72" spans="1:4" ht="12.75">
      <c r="A72" s="67"/>
      <c r="B72" s="13"/>
      <c r="C72" s="232" t="s">
        <v>281</v>
      </c>
      <c r="D72" s="233">
        <v>6453</v>
      </c>
    </row>
    <row r="73" spans="1:4" ht="12.75">
      <c r="A73" s="67"/>
      <c r="B73" s="13"/>
      <c r="C73" s="232" t="s">
        <v>282</v>
      </c>
      <c r="D73" s="233">
        <v>15000</v>
      </c>
    </row>
    <row r="74" spans="1:4" ht="12.75">
      <c r="A74" s="67"/>
      <c r="B74" s="115"/>
      <c r="C74" s="232" t="s">
        <v>283</v>
      </c>
      <c r="D74" s="233">
        <v>23500</v>
      </c>
    </row>
    <row r="75" spans="1:4" ht="12.75">
      <c r="A75" s="67"/>
      <c r="B75" s="13"/>
      <c r="C75" s="232" t="s">
        <v>284</v>
      </c>
      <c r="D75" s="233">
        <v>5000</v>
      </c>
    </row>
    <row r="76" spans="1:4" ht="12.75">
      <c r="A76" s="67"/>
      <c r="B76" s="13"/>
      <c r="C76" s="229" t="s">
        <v>180</v>
      </c>
      <c r="D76" s="230">
        <v>20000</v>
      </c>
    </row>
    <row r="77" spans="1:4" ht="12.75">
      <c r="A77" s="67"/>
      <c r="B77" s="13"/>
      <c r="C77" s="188"/>
      <c r="D77" s="228"/>
    </row>
    <row r="78" spans="1:4" ht="12.75">
      <c r="A78" s="67"/>
      <c r="B78" s="13">
        <v>75023</v>
      </c>
      <c r="C78" s="179" t="s">
        <v>213</v>
      </c>
      <c r="D78" s="205">
        <f>SUM(D79+D82)</f>
        <v>2251019</v>
      </c>
    </row>
    <row r="79" spans="1:4" ht="12.75">
      <c r="A79" s="67"/>
      <c r="B79" s="13"/>
      <c r="C79" s="179" t="s">
        <v>167</v>
      </c>
      <c r="D79" s="205">
        <v>2202888</v>
      </c>
    </row>
    <row r="80" spans="1:4" ht="12.75">
      <c r="A80" s="67"/>
      <c r="B80" s="13"/>
      <c r="C80" s="188" t="s">
        <v>179</v>
      </c>
      <c r="D80" s="208">
        <v>1876232</v>
      </c>
    </row>
    <row r="81" spans="1:4" ht="12.75">
      <c r="A81" s="67"/>
      <c r="B81" s="13"/>
      <c r="C81" s="188"/>
      <c r="D81" s="208"/>
    </row>
    <row r="82" spans="1:4" ht="25.5">
      <c r="A82" s="67"/>
      <c r="B82" s="13"/>
      <c r="C82" s="179" t="s">
        <v>263</v>
      </c>
      <c r="D82" s="205">
        <v>48131</v>
      </c>
    </row>
    <row r="83" spans="1:4" ht="12.75">
      <c r="A83" s="67"/>
      <c r="B83" s="13"/>
      <c r="C83" s="188"/>
      <c r="D83" s="205"/>
    </row>
    <row r="84" spans="1:4" ht="25.5">
      <c r="A84" s="67"/>
      <c r="B84" s="13">
        <v>75047</v>
      </c>
      <c r="C84" s="179" t="s">
        <v>62</v>
      </c>
      <c r="D84" s="212">
        <f>SUM(D85)</f>
        <v>9600</v>
      </c>
    </row>
    <row r="85" spans="1:4" ht="12.75">
      <c r="A85" s="67"/>
      <c r="B85" s="13"/>
      <c r="C85" s="179" t="s">
        <v>167</v>
      </c>
      <c r="D85" s="212">
        <v>9600</v>
      </c>
    </row>
    <row r="86" spans="1:4" ht="13.5" thickBot="1">
      <c r="A86" s="67"/>
      <c r="B86" s="29"/>
      <c r="C86" s="180"/>
      <c r="D86" s="231"/>
    </row>
    <row r="87" spans="1:4" ht="25.5" customHeight="1" thickBot="1">
      <c r="A87" s="141">
        <v>751</v>
      </c>
      <c r="B87" s="32"/>
      <c r="C87" s="191" t="s">
        <v>214</v>
      </c>
      <c r="D87" s="213">
        <f>D89+D93</f>
        <v>5810</v>
      </c>
    </row>
    <row r="88" spans="1:4" ht="12.75">
      <c r="A88" s="67"/>
      <c r="B88" s="63"/>
      <c r="C88" s="192"/>
      <c r="D88" s="204"/>
    </row>
    <row r="89" spans="1:4" ht="25.5">
      <c r="A89" s="67"/>
      <c r="B89" s="13">
        <v>75101</v>
      </c>
      <c r="C89" s="179" t="s">
        <v>64</v>
      </c>
      <c r="D89" s="205">
        <f>SUM(D90)</f>
        <v>1910</v>
      </c>
    </row>
    <row r="90" spans="1:4" ht="12.75">
      <c r="A90" s="67"/>
      <c r="B90" s="13"/>
      <c r="C90" s="179" t="s">
        <v>167</v>
      </c>
      <c r="D90" s="205">
        <v>1910</v>
      </c>
    </row>
    <row r="91" spans="1:4" ht="12.75">
      <c r="A91" s="67"/>
      <c r="B91" s="13"/>
      <c r="C91" s="188" t="s">
        <v>179</v>
      </c>
      <c r="D91" s="208">
        <v>786</v>
      </c>
    </row>
    <row r="92" spans="1:4" ht="12.75">
      <c r="A92" s="67"/>
      <c r="B92" s="13"/>
      <c r="C92" s="188"/>
      <c r="D92" s="205"/>
    </row>
    <row r="93" spans="1:4" ht="38.25">
      <c r="A93" s="67"/>
      <c r="B93" s="13">
        <v>75109</v>
      </c>
      <c r="C93" s="179" t="s">
        <v>65</v>
      </c>
      <c r="D93" s="205">
        <f>SUM(D94:D94)</f>
        <v>3900</v>
      </c>
    </row>
    <row r="94" spans="1:4" ht="12.75">
      <c r="A94" s="67"/>
      <c r="B94" s="13"/>
      <c r="C94" s="179" t="s">
        <v>167</v>
      </c>
      <c r="D94" s="205">
        <v>3900</v>
      </c>
    </row>
    <row r="95" spans="1:4" ht="13.5" thickBot="1">
      <c r="A95" s="67"/>
      <c r="B95" s="29"/>
      <c r="C95" s="180"/>
      <c r="D95" s="206"/>
    </row>
    <row r="96" spans="1:4" ht="16.5" customHeight="1" thickBot="1">
      <c r="A96" s="68">
        <v>754</v>
      </c>
      <c r="B96" s="16"/>
      <c r="C96" s="181" t="s">
        <v>66</v>
      </c>
      <c r="D96" s="207">
        <f>D98+D104+D107</f>
        <v>321709</v>
      </c>
    </row>
    <row r="97" spans="1:4" ht="12.75">
      <c r="A97" s="67"/>
      <c r="B97" s="57"/>
      <c r="C97" s="178"/>
      <c r="D97" s="204"/>
    </row>
    <row r="98" spans="1:4" ht="12.75">
      <c r="A98" s="67"/>
      <c r="B98" s="13">
        <v>75412</v>
      </c>
      <c r="C98" s="179" t="s">
        <v>215</v>
      </c>
      <c r="D98" s="205">
        <f>SUM(D99+D102)</f>
        <v>87246</v>
      </c>
    </row>
    <row r="99" spans="1:4" ht="12.75">
      <c r="A99" s="67"/>
      <c r="B99" s="13"/>
      <c r="C99" s="179" t="s">
        <v>167</v>
      </c>
      <c r="D99" s="205">
        <v>82496</v>
      </c>
    </row>
    <row r="100" spans="1:4" ht="12.75">
      <c r="A100" s="67"/>
      <c r="B100" s="13"/>
      <c r="C100" s="188" t="s">
        <v>179</v>
      </c>
      <c r="D100" s="208">
        <v>12725</v>
      </c>
    </row>
    <row r="101" spans="1:4" ht="12.75">
      <c r="A101" s="67"/>
      <c r="B101" s="13"/>
      <c r="C101" s="188"/>
      <c r="D101" s="208"/>
    </row>
    <row r="102" spans="1:4" ht="25.5">
      <c r="A102" s="67"/>
      <c r="B102" s="13"/>
      <c r="C102" s="179" t="s">
        <v>264</v>
      </c>
      <c r="D102" s="205">
        <v>4750</v>
      </c>
    </row>
    <row r="103" spans="1:4" ht="12.75">
      <c r="A103" s="67"/>
      <c r="B103" s="13"/>
      <c r="C103" s="179"/>
      <c r="D103" s="205"/>
    </row>
    <row r="104" spans="1:4" ht="12.75">
      <c r="A104" s="67"/>
      <c r="B104" s="13">
        <v>75414</v>
      </c>
      <c r="C104" s="179" t="s">
        <v>216</v>
      </c>
      <c r="D104" s="205">
        <f>SUM(D105:D106)</f>
        <v>3880</v>
      </c>
    </row>
    <row r="105" spans="1:4" ht="12.75">
      <c r="A105" s="67"/>
      <c r="B105" s="13"/>
      <c r="C105" s="179" t="s">
        <v>167</v>
      </c>
      <c r="D105" s="205">
        <v>3880</v>
      </c>
    </row>
    <row r="106" spans="1:4" ht="12.75">
      <c r="A106" s="67"/>
      <c r="B106" s="13"/>
      <c r="C106" s="179"/>
      <c r="D106" s="205"/>
    </row>
    <row r="107" spans="1:4" ht="12.75">
      <c r="A107" s="67"/>
      <c r="B107" s="13">
        <v>75416</v>
      </c>
      <c r="C107" s="179" t="s">
        <v>74</v>
      </c>
      <c r="D107" s="205">
        <f>SUM(D108)</f>
        <v>230583</v>
      </c>
    </row>
    <row r="108" spans="1:4" ht="12.75">
      <c r="A108" s="67"/>
      <c r="B108" s="13"/>
      <c r="C108" s="179" t="s">
        <v>167</v>
      </c>
      <c r="D108" s="205">
        <v>230583</v>
      </c>
    </row>
    <row r="109" spans="1:4" ht="12.75">
      <c r="A109" s="67"/>
      <c r="B109" s="13"/>
      <c r="C109" s="188" t="s">
        <v>179</v>
      </c>
      <c r="D109" s="205">
        <v>196980</v>
      </c>
    </row>
    <row r="110" spans="1:4" ht="13.5" thickBot="1">
      <c r="A110" s="67"/>
      <c r="B110" s="29"/>
      <c r="C110" s="193"/>
      <c r="D110" s="206"/>
    </row>
    <row r="111" spans="1:4" ht="13.5" thickBot="1">
      <c r="A111" s="68">
        <v>757</v>
      </c>
      <c r="B111" s="32"/>
      <c r="C111" s="191" t="s">
        <v>75</v>
      </c>
      <c r="D111" s="213">
        <f>SUM(D114)</f>
        <v>343249</v>
      </c>
    </row>
    <row r="112" spans="1:4" ht="12.75">
      <c r="A112" s="67"/>
      <c r="B112" s="60"/>
      <c r="C112" s="192"/>
      <c r="D112" s="214"/>
    </row>
    <row r="113" spans="1:4" ht="25.5">
      <c r="A113" s="67"/>
      <c r="B113" s="13">
        <v>75702</v>
      </c>
      <c r="C113" s="179" t="s">
        <v>76</v>
      </c>
      <c r="D113" s="205">
        <f>SUM(D114)</f>
        <v>343249</v>
      </c>
    </row>
    <row r="114" spans="1:4" ht="25.5">
      <c r="A114" s="67"/>
      <c r="B114" s="13"/>
      <c r="C114" s="185" t="s">
        <v>77</v>
      </c>
      <c r="D114" s="215">
        <v>343249</v>
      </c>
    </row>
    <row r="115" spans="1:4" ht="13.5" thickBot="1">
      <c r="A115" s="67"/>
      <c r="B115" s="29"/>
      <c r="C115" s="180"/>
      <c r="D115" s="206"/>
    </row>
    <row r="116" spans="1:4" ht="13.5" thickBot="1">
      <c r="A116" s="68">
        <v>758</v>
      </c>
      <c r="B116" s="16"/>
      <c r="C116" s="181" t="s">
        <v>78</v>
      </c>
      <c r="D116" s="207">
        <f>SUM(D118+D121)</f>
        <v>980906</v>
      </c>
    </row>
    <row r="117" spans="1:4" ht="12.75">
      <c r="A117" s="67"/>
      <c r="B117" s="57"/>
      <c r="C117" s="178"/>
      <c r="D117" s="204"/>
    </row>
    <row r="118" spans="1:4" ht="12.75">
      <c r="A118" s="67"/>
      <c r="B118" s="23">
        <v>75802</v>
      </c>
      <c r="C118" s="187" t="s">
        <v>79</v>
      </c>
      <c r="D118" s="205">
        <f>SUM(D119)</f>
        <v>891011</v>
      </c>
    </row>
    <row r="119" spans="1:4" ht="12.75">
      <c r="A119" s="67"/>
      <c r="B119" s="17"/>
      <c r="C119" s="187" t="s">
        <v>80</v>
      </c>
      <c r="D119" s="205">
        <v>891011</v>
      </c>
    </row>
    <row r="120" spans="1:4" ht="12.75">
      <c r="A120" s="67"/>
      <c r="B120" s="17"/>
      <c r="C120" s="187"/>
      <c r="D120" s="205"/>
    </row>
    <row r="121" spans="1:4" ht="12.75">
      <c r="A121" s="67"/>
      <c r="B121" s="13">
        <v>75818</v>
      </c>
      <c r="C121" s="179" t="s">
        <v>81</v>
      </c>
      <c r="D121" s="205">
        <f>SUM(D122)</f>
        <v>89895</v>
      </c>
    </row>
    <row r="122" spans="1:4" ht="12.75">
      <c r="A122" s="67"/>
      <c r="B122" s="13"/>
      <c r="C122" s="179" t="s">
        <v>181</v>
      </c>
      <c r="D122" s="205">
        <v>89895</v>
      </c>
    </row>
    <row r="123" spans="1:4" ht="13.5" thickBot="1">
      <c r="A123" s="67"/>
      <c r="B123" s="29"/>
      <c r="C123" s="180"/>
      <c r="D123" s="206"/>
    </row>
    <row r="124" spans="1:4" ht="13.5" thickBot="1">
      <c r="A124" s="68">
        <v>801</v>
      </c>
      <c r="B124" s="16"/>
      <c r="C124" s="181" t="s">
        <v>83</v>
      </c>
      <c r="D124" s="207">
        <f>D126+D130+D135+D139+D143+D148</f>
        <v>3241685</v>
      </c>
    </row>
    <row r="125" spans="1:5" ht="12.75">
      <c r="A125" s="67"/>
      <c r="B125" s="57"/>
      <c r="C125" s="178"/>
      <c r="D125" s="204"/>
      <c r="E125" s="18"/>
    </row>
    <row r="126" spans="1:5" ht="12.75">
      <c r="A126" s="67"/>
      <c r="B126" s="13">
        <v>80101</v>
      </c>
      <c r="C126" s="179" t="s">
        <v>84</v>
      </c>
      <c r="D126" s="205">
        <f>SUM(D127)</f>
        <v>1482340</v>
      </c>
      <c r="E126" s="18"/>
    </row>
    <row r="127" spans="1:5" ht="12.75">
      <c r="A127" s="67"/>
      <c r="B127" s="13"/>
      <c r="C127" s="179" t="s">
        <v>167</v>
      </c>
      <c r="D127" s="205">
        <v>1482340</v>
      </c>
      <c r="E127" s="18"/>
    </row>
    <row r="128" spans="1:5" ht="12.75">
      <c r="A128" s="67"/>
      <c r="B128" s="13"/>
      <c r="C128" s="188" t="s">
        <v>182</v>
      </c>
      <c r="D128" s="208">
        <v>1234384</v>
      </c>
      <c r="E128" s="18"/>
    </row>
    <row r="129" spans="1:5" ht="12.75">
      <c r="A129" s="67"/>
      <c r="B129" s="13"/>
      <c r="C129" s="179"/>
      <c r="D129" s="205"/>
      <c r="E129" s="18"/>
    </row>
    <row r="130" spans="1:5" ht="12.75">
      <c r="A130" s="67"/>
      <c r="B130" s="13">
        <v>80110</v>
      </c>
      <c r="C130" s="179" t="s">
        <v>86</v>
      </c>
      <c r="D130" s="205">
        <f>SUM(D131)</f>
        <v>694630</v>
      </c>
      <c r="E130" s="18"/>
    </row>
    <row r="131" spans="1:5" ht="12.75">
      <c r="A131" s="67"/>
      <c r="B131" s="13"/>
      <c r="C131" s="179" t="s">
        <v>167</v>
      </c>
      <c r="D131" s="205">
        <v>694630</v>
      </c>
      <c r="E131" s="18"/>
    </row>
    <row r="132" spans="1:5" ht="12.75">
      <c r="A132" s="67"/>
      <c r="B132" s="13"/>
      <c r="C132" s="188" t="s">
        <v>182</v>
      </c>
      <c r="D132" s="208">
        <v>636226</v>
      </c>
      <c r="E132" s="18"/>
    </row>
    <row r="133" spans="1:5" ht="25.5">
      <c r="A133" s="67"/>
      <c r="B133" s="13"/>
      <c r="C133" s="188" t="s">
        <v>265</v>
      </c>
      <c r="D133" s="208">
        <v>1500</v>
      </c>
      <c r="E133" s="18"/>
    </row>
    <row r="134" spans="1:5" ht="12.75">
      <c r="A134" s="67"/>
      <c r="B134" s="13"/>
      <c r="C134" s="179"/>
      <c r="D134" s="205"/>
      <c r="E134" s="18"/>
    </row>
    <row r="135" spans="1:5" ht="12.75">
      <c r="A135" s="67"/>
      <c r="B135" s="13">
        <v>80113</v>
      </c>
      <c r="C135" s="179" t="s">
        <v>88</v>
      </c>
      <c r="D135" s="205">
        <f>SUM(D136)</f>
        <v>63500</v>
      </c>
      <c r="E135" s="18"/>
    </row>
    <row r="136" spans="1:5" ht="12.75">
      <c r="A136" s="67"/>
      <c r="B136" s="13"/>
      <c r="C136" s="179" t="s">
        <v>167</v>
      </c>
      <c r="D136" s="205">
        <v>63500</v>
      </c>
      <c r="E136" s="18"/>
    </row>
    <row r="137" spans="1:5" ht="12.75">
      <c r="A137" s="67"/>
      <c r="B137" s="13"/>
      <c r="C137" s="188" t="s">
        <v>182</v>
      </c>
      <c r="D137" s="205">
        <v>854</v>
      </c>
      <c r="E137" s="18"/>
    </row>
    <row r="138" spans="1:5" ht="12.75">
      <c r="A138" s="67"/>
      <c r="B138" s="13"/>
      <c r="C138" s="179"/>
      <c r="D138" s="205"/>
      <c r="E138" s="18"/>
    </row>
    <row r="139" spans="1:5" ht="12.75">
      <c r="A139" s="67"/>
      <c r="B139" s="13">
        <v>80114</v>
      </c>
      <c r="C139" s="179" t="s">
        <v>89</v>
      </c>
      <c r="D139" s="205">
        <f>SUM(D140)</f>
        <v>181770</v>
      </c>
      <c r="E139" s="18"/>
    </row>
    <row r="140" spans="1:5" ht="12.75">
      <c r="A140" s="67"/>
      <c r="B140" s="13"/>
      <c r="C140" s="179" t="s">
        <v>167</v>
      </c>
      <c r="D140" s="205">
        <v>181770</v>
      </c>
      <c r="E140" s="18"/>
    </row>
    <row r="141" spans="1:5" ht="12.75">
      <c r="A141" s="67"/>
      <c r="B141" s="13"/>
      <c r="C141" s="188" t="s">
        <v>182</v>
      </c>
      <c r="D141" s="205">
        <v>157593</v>
      </c>
      <c r="E141" s="18"/>
    </row>
    <row r="142" spans="1:5" ht="12.75">
      <c r="A142" s="67"/>
      <c r="B142" s="13"/>
      <c r="C142" s="179"/>
      <c r="D142" s="205"/>
      <c r="E142" s="18"/>
    </row>
    <row r="143" spans="1:5" ht="12.75">
      <c r="A143" s="67"/>
      <c r="B143" s="13">
        <v>80120</v>
      </c>
      <c r="C143" s="179" t="s">
        <v>217</v>
      </c>
      <c r="D143" s="205">
        <f>SUM(D144)</f>
        <v>807750</v>
      </c>
      <c r="E143" s="18"/>
    </row>
    <row r="144" spans="1:5" ht="12.75">
      <c r="A144" s="67"/>
      <c r="B144" s="13"/>
      <c r="C144" s="179" t="s">
        <v>167</v>
      </c>
      <c r="D144" s="205">
        <v>807750</v>
      </c>
      <c r="E144" s="18"/>
    </row>
    <row r="145" spans="1:5" ht="12.75">
      <c r="A145" s="67"/>
      <c r="B145" s="13"/>
      <c r="C145" s="188" t="s">
        <v>182</v>
      </c>
      <c r="D145" s="208">
        <v>597930</v>
      </c>
      <c r="E145" s="18"/>
    </row>
    <row r="146" spans="1:5" ht="25.5">
      <c r="A146" s="67"/>
      <c r="B146" s="13"/>
      <c r="C146" s="188" t="s">
        <v>265</v>
      </c>
      <c r="D146" s="208">
        <v>1500</v>
      </c>
      <c r="E146" s="18"/>
    </row>
    <row r="147" spans="1:5" ht="12.75">
      <c r="A147" s="67"/>
      <c r="B147" s="13"/>
      <c r="C147" s="179"/>
      <c r="D147" s="205"/>
      <c r="E147" s="18"/>
    </row>
    <row r="148" spans="1:5" ht="12.75">
      <c r="A148" s="67"/>
      <c r="B148" s="13">
        <v>80195</v>
      </c>
      <c r="C148" s="179" t="s">
        <v>92</v>
      </c>
      <c r="D148" s="205">
        <f>SUM(D149:D149)</f>
        <v>11695</v>
      </c>
      <c r="E148" s="18"/>
    </row>
    <row r="149" spans="1:5" ht="25.5">
      <c r="A149" s="67"/>
      <c r="B149" s="29"/>
      <c r="C149" s="179" t="s">
        <v>258</v>
      </c>
      <c r="D149" s="205">
        <v>11695</v>
      </c>
      <c r="E149" s="18"/>
    </row>
    <row r="150" spans="1:5" ht="13.5" thickBot="1">
      <c r="A150" s="67"/>
      <c r="B150" s="29"/>
      <c r="C150" s="194"/>
      <c r="D150" s="216"/>
      <c r="E150" s="18"/>
    </row>
    <row r="151" spans="1:5" ht="13.5" thickBot="1">
      <c r="A151" s="68">
        <v>851</v>
      </c>
      <c r="B151" s="16"/>
      <c r="C151" s="181" t="s">
        <v>218</v>
      </c>
      <c r="D151" s="207">
        <f>D153+D156</f>
        <v>114104</v>
      </c>
      <c r="E151" s="18"/>
    </row>
    <row r="152" spans="1:5" ht="12.75">
      <c r="A152" s="67"/>
      <c r="B152" s="57"/>
      <c r="C152" s="178"/>
      <c r="D152" s="204"/>
      <c r="E152" s="18"/>
    </row>
    <row r="153" spans="1:5" ht="12.75">
      <c r="A153" s="67"/>
      <c r="B153" s="13">
        <v>85121</v>
      </c>
      <c r="C153" s="179" t="s">
        <v>95</v>
      </c>
      <c r="D153" s="205">
        <f>SUM(D154)</f>
        <v>36600</v>
      </c>
      <c r="E153" s="18"/>
    </row>
    <row r="154" spans="1:5" ht="12.75">
      <c r="A154" s="67"/>
      <c r="B154" s="13"/>
      <c r="C154" s="179" t="s">
        <v>167</v>
      </c>
      <c r="D154" s="205">
        <v>36600</v>
      </c>
      <c r="E154" s="18"/>
    </row>
    <row r="155" spans="1:5" ht="12.75">
      <c r="A155" s="67"/>
      <c r="B155" s="13"/>
      <c r="C155" s="179"/>
      <c r="D155" s="205"/>
      <c r="E155" s="18"/>
    </row>
    <row r="156" spans="1:5" ht="12.75">
      <c r="A156" s="67"/>
      <c r="B156" s="13">
        <v>85154</v>
      </c>
      <c r="C156" s="179" t="s">
        <v>96</v>
      </c>
      <c r="D156" s="205">
        <f>SUM(D157)</f>
        <v>77504</v>
      </c>
      <c r="E156" s="18"/>
    </row>
    <row r="157" spans="1:5" ht="12.75">
      <c r="A157" s="67"/>
      <c r="B157" s="13"/>
      <c r="C157" s="179" t="s">
        <v>167</v>
      </c>
      <c r="D157" s="205">
        <v>77504</v>
      </c>
      <c r="E157" s="18"/>
    </row>
    <row r="158" spans="1:5" ht="12.75">
      <c r="A158" s="67"/>
      <c r="B158" s="13"/>
      <c r="C158" s="188" t="s">
        <v>182</v>
      </c>
      <c r="D158" s="208">
        <v>29773</v>
      </c>
      <c r="E158" s="18"/>
    </row>
    <row r="159" spans="1:5" ht="13.5" thickBot="1">
      <c r="A159" s="67"/>
      <c r="B159" s="29"/>
      <c r="C159" s="180"/>
      <c r="D159" s="206"/>
      <c r="E159" s="18"/>
    </row>
    <row r="160" spans="1:5" ht="13.5" thickBot="1">
      <c r="A160" s="68">
        <v>853</v>
      </c>
      <c r="B160" s="16"/>
      <c r="C160" s="181" t="s">
        <v>98</v>
      </c>
      <c r="D160" s="207">
        <f>D162+D165+D168+D171+D174</f>
        <v>1278481</v>
      </c>
      <c r="E160" s="18"/>
    </row>
    <row r="161" spans="1:5" ht="12.75">
      <c r="A161" s="67"/>
      <c r="B161" s="57"/>
      <c r="C161" s="178"/>
      <c r="D161" s="204"/>
      <c r="E161" s="18"/>
    </row>
    <row r="162" spans="1:5" ht="38.25">
      <c r="A162" s="67"/>
      <c r="B162" s="23">
        <v>85313</v>
      </c>
      <c r="C162" s="195" t="s">
        <v>99</v>
      </c>
      <c r="D162" s="205">
        <f>SUM(D163)</f>
        <v>11808</v>
      </c>
      <c r="E162" s="18"/>
    </row>
    <row r="163" spans="1:5" ht="15" customHeight="1">
      <c r="A163" s="67"/>
      <c r="B163" s="17"/>
      <c r="C163" s="195" t="s">
        <v>183</v>
      </c>
      <c r="D163" s="205">
        <v>11808</v>
      </c>
      <c r="E163" s="18"/>
    </row>
    <row r="164" spans="1:5" ht="12.75">
      <c r="A164" s="67"/>
      <c r="B164" s="17"/>
      <c r="C164" s="195"/>
      <c r="D164" s="205"/>
      <c r="E164" s="18"/>
    </row>
    <row r="165" spans="1:5" ht="25.5">
      <c r="A165" s="67"/>
      <c r="B165" s="13">
        <v>85314</v>
      </c>
      <c r="C165" s="179" t="s">
        <v>101</v>
      </c>
      <c r="D165" s="205">
        <f>D166</f>
        <v>550254</v>
      </c>
      <c r="E165" s="18"/>
    </row>
    <row r="166" spans="1:5" ht="12.75">
      <c r="A166" s="67"/>
      <c r="B166" s="13"/>
      <c r="C166" s="179" t="s">
        <v>167</v>
      </c>
      <c r="D166" s="205">
        <v>550254</v>
      </c>
      <c r="E166" s="18"/>
    </row>
    <row r="167" spans="1:5" ht="12.75">
      <c r="A167" s="67"/>
      <c r="B167" s="13"/>
      <c r="C167" s="189"/>
      <c r="D167" s="208"/>
      <c r="E167" s="18"/>
    </row>
    <row r="168" spans="1:5" ht="12.75">
      <c r="A168" s="67"/>
      <c r="B168" s="13">
        <v>85315</v>
      </c>
      <c r="C168" s="179" t="s">
        <v>104</v>
      </c>
      <c r="D168" s="215">
        <f>SUM(D169)</f>
        <v>169059</v>
      </c>
      <c r="E168" s="18"/>
    </row>
    <row r="169" spans="1:5" ht="12.75">
      <c r="A169" s="67"/>
      <c r="B169" s="13"/>
      <c r="C169" s="179" t="s">
        <v>167</v>
      </c>
      <c r="D169" s="205">
        <v>169059</v>
      </c>
      <c r="E169" s="18"/>
    </row>
    <row r="170" spans="1:5" ht="12.75">
      <c r="A170" s="67"/>
      <c r="B170" s="13"/>
      <c r="C170" s="179"/>
      <c r="D170" s="205"/>
      <c r="E170" s="18"/>
    </row>
    <row r="171" spans="1:5" ht="12.75">
      <c r="A171" s="67"/>
      <c r="B171" s="13">
        <v>85316</v>
      </c>
      <c r="C171" s="179" t="s">
        <v>105</v>
      </c>
      <c r="D171" s="205">
        <f>SUM(D172)</f>
        <v>82580</v>
      </c>
      <c r="E171" s="18"/>
    </row>
    <row r="172" spans="1:5" ht="12.75">
      <c r="A172" s="67"/>
      <c r="B172" s="13"/>
      <c r="C172" s="179" t="s">
        <v>167</v>
      </c>
      <c r="D172" s="205">
        <v>82580</v>
      </c>
      <c r="E172" s="18"/>
    </row>
    <row r="173" spans="1:5" ht="12.75">
      <c r="A173" s="67"/>
      <c r="B173" s="13"/>
      <c r="C173" s="179"/>
      <c r="D173" s="205"/>
      <c r="E173" s="18"/>
    </row>
    <row r="174" spans="1:5" ht="12.75">
      <c r="A174" s="67"/>
      <c r="B174" s="13">
        <v>85319</v>
      </c>
      <c r="C174" s="179" t="s">
        <v>219</v>
      </c>
      <c r="D174" s="205">
        <f>SUM(D175+D178)</f>
        <v>464780</v>
      </c>
      <c r="E174" s="18"/>
    </row>
    <row r="175" spans="1:5" ht="12.75">
      <c r="A175" s="67"/>
      <c r="B175" s="13"/>
      <c r="C175" s="179" t="s">
        <v>167</v>
      </c>
      <c r="D175" s="205">
        <v>459780</v>
      </c>
      <c r="E175" s="18"/>
    </row>
    <row r="176" spans="1:5" ht="12.75">
      <c r="A176" s="67"/>
      <c r="B176" s="13"/>
      <c r="C176" s="188" t="s">
        <v>179</v>
      </c>
      <c r="D176" s="211">
        <v>419631</v>
      </c>
      <c r="E176" s="18"/>
    </row>
    <row r="177" spans="1:5" ht="12.75">
      <c r="A177" s="67"/>
      <c r="B177" s="13"/>
      <c r="C177" s="188"/>
      <c r="D177" s="211"/>
      <c r="E177" s="18"/>
    </row>
    <row r="178" spans="1:5" ht="12.75">
      <c r="A178" s="67"/>
      <c r="B178" s="13"/>
      <c r="C178" s="179" t="s">
        <v>168</v>
      </c>
      <c r="D178" s="211">
        <v>5000</v>
      </c>
      <c r="E178" s="18"/>
    </row>
    <row r="179" spans="1:5" ht="13.5" thickBot="1">
      <c r="A179" s="67"/>
      <c r="B179" s="29"/>
      <c r="C179" s="196"/>
      <c r="D179" s="217"/>
      <c r="E179" s="18"/>
    </row>
    <row r="180" spans="1:5" ht="13.5" thickBot="1">
      <c r="A180" s="68">
        <v>854</v>
      </c>
      <c r="B180" s="16"/>
      <c r="C180" s="181" t="s">
        <v>109</v>
      </c>
      <c r="D180" s="207">
        <f>D182+D186+D190+D194+D196</f>
        <v>1089139</v>
      </c>
      <c r="E180" s="18"/>
    </row>
    <row r="181" spans="1:5" ht="12.75">
      <c r="A181" s="67"/>
      <c r="B181" s="57"/>
      <c r="C181" s="178"/>
      <c r="D181" s="204"/>
      <c r="E181" s="18"/>
    </row>
    <row r="182" spans="1:5" ht="12.75">
      <c r="A182" s="67"/>
      <c r="B182" s="13">
        <v>85401</v>
      </c>
      <c r="C182" s="179" t="s">
        <v>220</v>
      </c>
      <c r="D182" s="205">
        <f>SUM(D183)</f>
        <v>171585</v>
      </c>
      <c r="E182" s="18"/>
    </row>
    <row r="183" spans="1:5" ht="12.75">
      <c r="A183" s="67"/>
      <c r="B183" s="13"/>
      <c r="C183" s="179" t="s">
        <v>167</v>
      </c>
      <c r="D183" s="205">
        <v>171585</v>
      </c>
      <c r="E183" s="18"/>
    </row>
    <row r="184" spans="1:5" ht="12.75">
      <c r="A184" s="67"/>
      <c r="B184" s="13"/>
      <c r="C184" s="188" t="s">
        <v>179</v>
      </c>
      <c r="D184" s="208">
        <v>162605</v>
      </c>
      <c r="E184" s="18"/>
    </row>
    <row r="185" spans="1:5" ht="12.75">
      <c r="A185" s="67"/>
      <c r="B185" s="13"/>
      <c r="C185" s="179"/>
      <c r="D185" s="205"/>
      <c r="E185" s="18"/>
    </row>
    <row r="186" spans="1:5" ht="12.75">
      <c r="A186" s="67"/>
      <c r="B186" s="13">
        <v>85404</v>
      </c>
      <c r="C186" s="179" t="s">
        <v>112</v>
      </c>
      <c r="D186" s="205">
        <f>SUM(D187)</f>
        <v>889140</v>
      </c>
      <c r="E186" s="18"/>
    </row>
    <row r="187" spans="1:5" ht="12.75">
      <c r="A187" s="67"/>
      <c r="B187" s="13"/>
      <c r="C187" s="179" t="s">
        <v>167</v>
      </c>
      <c r="D187" s="205">
        <v>889140</v>
      </c>
      <c r="E187" s="18"/>
    </row>
    <row r="188" spans="1:5" ht="12.75">
      <c r="A188" s="67"/>
      <c r="B188" s="13"/>
      <c r="C188" s="188" t="s">
        <v>179</v>
      </c>
      <c r="D188" s="208">
        <v>691994</v>
      </c>
      <c r="E188" s="18"/>
    </row>
    <row r="189" spans="1:5" ht="12.75">
      <c r="A189" s="67"/>
      <c r="B189" s="13"/>
      <c r="C189" s="188"/>
      <c r="D189" s="205"/>
      <c r="E189" s="18"/>
    </row>
    <row r="190" spans="1:5" ht="25.5">
      <c r="A190" s="67"/>
      <c r="B190" s="13">
        <v>85412</v>
      </c>
      <c r="C190" s="197" t="s">
        <v>114</v>
      </c>
      <c r="D190" s="205">
        <f>SUM(D191)</f>
        <v>20000</v>
      </c>
      <c r="E190" s="18"/>
    </row>
    <row r="191" spans="1:5" ht="12.75">
      <c r="A191" s="67"/>
      <c r="B191" s="13"/>
      <c r="C191" s="179" t="s">
        <v>167</v>
      </c>
      <c r="D191" s="205">
        <v>20000</v>
      </c>
      <c r="E191" s="18"/>
    </row>
    <row r="192" spans="1:5" ht="12.75">
      <c r="A192" s="67"/>
      <c r="B192" s="13"/>
      <c r="C192" s="179"/>
      <c r="D192" s="205"/>
      <c r="E192" s="18"/>
    </row>
    <row r="193" spans="1:5" ht="12.75">
      <c r="A193" s="67"/>
      <c r="B193" s="13">
        <v>85417</v>
      </c>
      <c r="C193" s="179" t="s">
        <v>116</v>
      </c>
      <c r="D193" s="205">
        <f>SUM(D194)</f>
        <v>4000</v>
      </c>
      <c r="E193" s="18"/>
    </row>
    <row r="194" spans="1:5" ht="12.75">
      <c r="A194" s="67"/>
      <c r="B194" s="13"/>
      <c r="C194" s="179" t="s">
        <v>266</v>
      </c>
      <c r="D194" s="205">
        <v>4000</v>
      </c>
      <c r="E194" s="18"/>
    </row>
    <row r="195" spans="1:5" ht="12.75">
      <c r="A195" s="67"/>
      <c r="B195" s="13"/>
      <c r="C195" s="179"/>
      <c r="D195" s="205"/>
      <c r="E195" s="18"/>
    </row>
    <row r="196" spans="1:5" ht="12.75">
      <c r="A196" s="67"/>
      <c r="B196" s="13">
        <v>85495</v>
      </c>
      <c r="C196" s="179" t="s">
        <v>118</v>
      </c>
      <c r="D196" s="205">
        <f>SUM(D197)</f>
        <v>4414</v>
      </c>
      <c r="E196" s="18"/>
    </row>
    <row r="197" spans="1:5" ht="25.5">
      <c r="A197" s="67"/>
      <c r="B197" s="13"/>
      <c r="C197" s="179" t="s">
        <v>258</v>
      </c>
      <c r="D197" s="205">
        <v>4414</v>
      </c>
      <c r="E197" s="18"/>
    </row>
    <row r="198" spans="1:5" ht="13.5" thickBot="1">
      <c r="A198" s="67"/>
      <c r="B198" s="29"/>
      <c r="C198" s="180"/>
      <c r="D198" s="206"/>
      <c r="E198" s="18"/>
    </row>
    <row r="199" spans="1:5" ht="26.25" thickBot="1">
      <c r="A199" s="68">
        <v>900</v>
      </c>
      <c r="B199" s="16"/>
      <c r="C199" s="181" t="s">
        <v>120</v>
      </c>
      <c r="D199" s="207">
        <f>D201+D206+D209+D212+D215+D219</f>
        <v>2419390</v>
      </c>
      <c r="E199" s="18"/>
    </row>
    <row r="200" spans="1:5" ht="12.75">
      <c r="A200" s="67"/>
      <c r="B200" s="57"/>
      <c r="C200" s="178"/>
      <c r="D200" s="204"/>
      <c r="E200" s="18"/>
    </row>
    <row r="201" spans="1:5" ht="12.75">
      <c r="A201" s="67"/>
      <c r="B201" s="13">
        <v>90001</v>
      </c>
      <c r="C201" s="179" t="s">
        <v>121</v>
      </c>
      <c r="D201" s="205">
        <f>SUM(D202)</f>
        <v>143400</v>
      </c>
      <c r="E201" s="18"/>
    </row>
    <row r="202" spans="1:5" ht="12.75">
      <c r="A202" s="67"/>
      <c r="B202" s="13"/>
      <c r="C202" s="179" t="s">
        <v>167</v>
      </c>
      <c r="D202" s="205">
        <v>143400</v>
      </c>
      <c r="E202" s="18"/>
    </row>
    <row r="203" spans="1:5" ht="25.5">
      <c r="A203" s="67"/>
      <c r="B203" s="13"/>
      <c r="C203" s="188" t="s">
        <v>194</v>
      </c>
      <c r="D203" s="208">
        <v>100000</v>
      </c>
      <c r="E203" s="18"/>
    </row>
    <row r="204" spans="1:5" ht="12.75">
      <c r="A204" s="67"/>
      <c r="B204" s="13"/>
      <c r="C204" s="188" t="s">
        <v>123</v>
      </c>
      <c r="D204" s="208">
        <v>43400</v>
      </c>
      <c r="E204" s="18"/>
    </row>
    <row r="205" spans="1:5" ht="12.75">
      <c r="A205" s="67"/>
      <c r="B205" s="13"/>
      <c r="C205" s="189"/>
      <c r="D205" s="208"/>
      <c r="E205" s="18"/>
    </row>
    <row r="206" spans="1:5" ht="12.75">
      <c r="A206" s="67"/>
      <c r="B206" s="13">
        <v>90003</v>
      </c>
      <c r="C206" s="179" t="s">
        <v>124</v>
      </c>
      <c r="D206" s="205">
        <f>SUM(D207)</f>
        <v>471520</v>
      </c>
      <c r="E206" s="18"/>
    </row>
    <row r="207" spans="1:5" ht="12.75">
      <c r="A207" s="67"/>
      <c r="B207" s="13"/>
      <c r="C207" s="179" t="s">
        <v>167</v>
      </c>
      <c r="D207" s="205">
        <v>471520</v>
      </c>
      <c r="E207" s="18"/>
    </row>
    <row r="208" spans="1:5" ht="12.75">
      <c r="A208" s="67"/>
      <c r="B208" s="13"/>
      <c r="C208" s="179"/>
      <c r="D208" s="205"/>
      <c r="E208" s="18"/>
    </row>
    <row r="209" spans="1:5" ht="12.75">
      <c r="A209" s="67"/>
      <c r="B209" s="13">
        <v>90004</v>
      </c>
      <c r="C209" s="179" t="s">
        <v>127</v>
      </c>
      <c r="D209" s="205">
        <f>SUM(D210)</f>
        <v>77120</v>
      </c>
      <c r="E209" s="18"/>
    </row>
    <row r="210" spans="1:5" ht="12.75">
      <c r="A210" s="67"/>
      <c r="B210" s="13"/>
      <c r="C210" s="179" t="s">
        <v>167</v>
      </c>
      <c r="D210" s="205">
        <v>77120</v>
      </c>
      <c r="E210" s="18"/>
    </row>
    <row r="211" spans="1:5" ht="12.75">
      <c r="A211" s="67"/>
      <c r="B211" s="13"/>
      <c r="C211" s="179"/>
      <c r="D211" s="205"/>
      <c r="E211" s="18"/>
    </row>
    <row r="212" spans="1:5" ht="12.75">
      <c r="A212" s="67"/>
      <c r="B212" s="13">
        <v>90015</v>
      </c>
      <c r="C212" s="179" t="s">
        <v>128</v>
      </c>
      <c r="D212" s="205">
        <f>SUM(D213)</f>
        <v>390000</v>
      </c>
      <c r="E212" s="18"/>
    </row>
    <row r="213" spans="1:5" ht="12.75">
      <c r="A213" s="67"/>
      <c r="B213" s="13"/>
      <c r="C213" s="179" t="s">
        <v>167</v>
      </c>
      <c r="D213" s="205">
        <v>390000</v>
      </c>
      <c r="E213" s="18"/>
    </row>
    <row r="214" spans="1:5" ht="12.75">
      <c r="A214" s="67"/>
      <c r="B214" s="13"/>
      <c r="C214" s="179"/>
      <c r="D214" s="205"/>
      <c r="E214" s="18"/>
    </row>
    <row r="215" spans="1:5" ht="12.75">
      <c r="A215" s="67"/>
      <c r="B215" s="13">
        <v>90016</v>
      </c>
      <c r="C215" s="179" t="s">
        <v>221</v>
      </c>
      <c r="D215" s="205">
        <f>SUM(D217)</f>
        <v>5000</v>
      </c>
      <c r="E215" s="18"/>
    </row>
    <row r="216" spans="1:5" ht="12.75">
      <c r="A216" s="67"/>
      <c r="B216" s="13"/>
      <c r="C216" s="179" t="s">
        <v>167</v>
      </c>
      <c r="D216" s="205">
        <v>5000</v>
      </c>
      <c r="E216" s="18"/>
    </row>
    <row r="217" spans="1:5" ht="12.75">
      <c r="A217" s="67"/>
      <c r="B217" s="13"/>
      <c r="C217" s="189" t="s">
        <v>195</v>
      </c>
      <c r="D217" s="210">
        <v>5000</v>
      </c>
      <c r="E217" s="18"/>
    </row>
    <row r="218" spans="1:5" ht="12.75">
      <c r="A218" s="67"/>
      <c r="B218" s="13"/>
      <c r="C218" s="179"/>
      <c r="D218" s="205"/>
      <c r="E218" s="18"/>
    </row>
    <row r="219" spans="1:5" ht="12.75">
      <c r="A219" s="67"/>
      <c r="B219" s="13">
        <v>90095</v>
      </c>
      <c r="C219" s="179" t="s">
        <v>7</v>
      </c>
      <c r="D219" s="205">
        <f>SUM(D221+D240)</f>
        <v>1332350</v>
      </c>
      <c r="E219" s="18"/>
    </row>
    <row r="220" spans="1:5" ht="12.75">
      <c r="A220" s="67"/>
      <c r="B220" s="13"/>
      <c r="C220" s="179"/>
      <c r="D220" s="205"/>
      <c r="E220" s="18"/>
    </row>
    <row r="221" spans="1:5" ht="12.75">
      <c r="A221" s="67"/>
      <c r="B221" s="13"/>
      <c r="C221" s="225" t="s">
        <v>185</v>
      </c>
      <c r="D221" s="226">
        <f>SUM(D222:D238)</f>
        <v>765650</v>
      </c>
      <c r="E221" s="18"/>
    </row>
    <row r="222" spans="1:5" ht="12.75">
      <c r="A222" s="67"/>
      <c r="B222" s="13"/>
      <c r="C222" s="188" t="s">
        <v>267</v>
      </c>
      <c r="D222" s="208">
        <v>416000</v>
      </c>
      <c r="E222" s="18"/>
    </row>
    <row r="223" spans="1:5" ht="12.75">
      <c r="A223" s="67"/>
      <c r="B223" s="13"/>
      <c r="C223" s="188" t="s">
        <v>278</v>
      </c>
      <c r="D223" s="208">
        <v>24500</v>
      </c>
      <c r="E223" s="18"/>
    </row>
    <row r="224" spans="1:5" ht="25.5">
      <c r="A224" s="67"/>
      <c r="B224" s="13"/>
      <c r="C224" s="188" t="s">
        <v>274</v>
      </c>
      <c r="D224" s="208">
        <v>28000</v>
      </c>
      <c r="E224" s="18"/>
    </row>
    <row r="225" spans="1:5" ht="12.75">
      <c r="A225" s="67"/>
      <c r="B225" s="13"/>
      <c r="C225" s="188" t="s">
        <v>186</v>
      </c>
      <c r="D225" s="208">
        <v>17000</v>
      </c>
      <c r="E225" s="18"/>
    </row>
    <row r="226" spans="1:5" ht="12.75">
      <c r="A226" s="67"/>
      <c r="B226" s="13"/>
      <c r="C226" s="188" t="s">
        <v>275</v>
      </c>
      <c r="D226" s="208">
        <v>15000</v>
      </c>
      <c r="E226" s="18"/>
    </row>
    <row r="227" spans="1:5" ht="12.75">
      <c r="A227" s="67"/>
      <c r="B227" s="13"/>
      <c r="C227" s="188" t="s">
        <v>276</v>
      </c>
      <c r="D227" s="208">
        <v>6000</v>
      </c>
      <c r="E227" s="18"/>
    </row>
    <row r="228" spans="1:5" ht="12.75">
      <c r="A228" s="67"/>
      <c r="B228" s="13"/>
      <c r="C228" s="198" t="s">
        <v>277</v>
      </c>
      <c r="D228" s="218">
        <v>23030</v>
      </c>
      <c r="E228" s="18"/>
    </row>
    <row r="229" spans="1:5" ht="25.5">
      <c r="A229" s="67"/>
      <c r="B229" s="13"/>
      <c r="C229" s="188" t="s">
        <v>187</v>
      </c>
      <c r="D229" s="208">
        <v>14500</v>
      </c>
      <c r="E229" s="18"/>
    </row>
    <row r="230" spans="1:5" ht="12.75">
      <c r="A230" s="67"/>
      <c r="B230" s="13"/>
      <c r="C230" s="188" t="s">
        <v>272</v>
      </c>
      <c r="D230" s="208">
        <v>27000</v>
      </c>
      <c r="E230" s="18"/>
    </row>
    <row r="231" spans="1:5" ht="12.75">
      <c r="A231" s="67"/>
      <c r="B231" s="13"/>
      <c r="C231" s="188" t="s">
        <v>273</v>
      </c>
      <c r="D231" s="208">
        <v>20000</v>
      </c>
      <c r="E231" s="18"/>
    </row>
    <row r="232" spans="1:5" ht="12.75">
      <c r="A232" s="67"/>
      <c r="B232" s="13"/>
      <c r="C232" s="188" t="s">
        <v>270</v>
      </c>
      <c r="D232" s="208">
        <v>18000</v>
      </c>
      <c r="E232" s="18"/>
    </row>
    <row r="233" spans="1:5" ht="14.25" customHeight="1">
      <c r="A233" s="67"/>
      <c r="B233" s="13"/>
      <c r="C233" s="188" t="s">
        <v>269</v>
      </c>
      <c r="D233" s="208">
        <v>24000</v>
      </c>
      <c r="E233" s="18"/>
    </row>
    <row r="234" spans="1:5" ht="12.75">
      <c r="A234" s="67"/>
      <c r="B234" s="13"/>
      <c r="C234" s="188" t="s">
        <v>188</v>
      </c>
      <c r="D234" s="208">
        <v>28920</v>
      </c>
      <c r="E234" s="18"/>
    </row>
    <row r="235" spans="1:5" ht="12.75">
      <c r="A235" s="67"/>
      <c r="B235" s="13"/>
      <c r="C235" s="188" t="s">
        <v>191</v>
      </c>
      <c r="D235" s="208">
        <v>80500</v>
      </c>
      <c r="E235" s="18"/>
    </row>
    <row r="236" spans="1:5" ht="12.75">
      <c r="A236" s="67"/>
      <c r="B236" s="13"/>
      <c r="C236" s="188" t="s">
        <v>271</v>
      </c>
      <c r="D236" s="208">
        <v>10200</v>
      </c>
      <c r="E236" s="18"/>
    </row>
    <row r="237" spans="1:5" ht="12.75">
      <c r="A237" s="67"/>
      <c r="B237" s="13"/>
      <c r="C237" s="188" t="s">
        <v>268</v>
      </c>
      <c r="D237" s="219">
        <v>10000</v>
      </c>
      <c r="E237" s="18"/>
    </row>
    <row r="238" spans="1:5" ht="12.75">
      <c r="A238" s="67"/>
      <c r="B238" s="13"/>
      <c r="C238" s="188" t="s">
        <v>286</v>
      </c>
      <c r="D238" s="219">
        <v>3000</v>
      </c>
      <c r="E238" s="18"/>
    </row>
    <row r="239" spans="1:5" ht="12.75">
      <c r="A239" s="67"/>
      <c r="B239" s="13"/>
      <c r="C239" s="188"/>
      <c r="D239" s="208"/>
      <c r="E239" s="18"/>
    </row>
    <row r="240" spans="1:5" ht="12.75">
      <c r="A240" s="67"/>
      <c r="B240" s="13"/>
      <c r="C240" s="225" t="s">
        <v>189</v>
      </c>
      <c r="D240" s="226">
        <f>D241+D242+D245+D246+D247</f>
        <v>566700</v>
      </c>
      <c r="E240" s="18"/>
    </row>
    <row r="241" spans="1:5" ht="12.75">
      <c r="A241" s="67"/>
      <c r="B241" s="13"/>
      <c r="C241" s="188" t="s">
        <v>135</v>
      </c>
      <c r="D241" s="208">
        <v>320000</v>
      </c>
      <c r="E241" s="18"/>
    </row>
    <row r="242" spans="1:5" ht="25.5">
      <c r="A242" s="67"/>
      <c r="B242" s="13"/>
      <c r="C242" s="188" t="s">
        <v>289</v>
      </c>
      <c r="D242" s="208">
        <v>82440</v>
      </c>
      <c r="E242" s="18"/>
    </row>
    <row r="243" spans="1:5" ht="12.75">
      <c r="A243" s="67"/>
      <c r="B243" s="13"/>
      <c r="C243" s="188" t="s">
        <v>288</v>
      </c>
      <c r="D243" s="208">
        <v>40000</v>
      </c>
      <c r="E243" s="18"/>
    </row>
    <row r="244" spans="1:5" ht="12.75">
      <c r="A244" s="67"/>
      <c r="B244" s="13"/>
      <c r="C244" s="188" t="s">
        <v>287</v>
      </c>
      <c r="D244" s="208">
        <v>42440</v>
      </c>
      <c r="E244" s="18"/>
    </row>
    <row r="245" spans="1:5" ht="25.5">
      <c r="A245" s="67"/>
      <c r="B245" s="13"/>
      <c r="C245" s="188" t="s">
        <v>196</v>
      </c>
      <c r="D245" s="208">
        <v>48260</v>
      </c>
      <c r="E245" s="18"/>
    </row>
    <row r="246" spans="1:5" ht="15.75" customHeight="1">
      <c r="A246" s="67"/>
      <c r="B246" s="13"/>
      <c r="C246" s="188" t="s">
        <v>190</v>
      </c>
      <c r="D246" s="208">
        <v>80000</v>
      </c>
      <c r="E246" s="18"/>
    </row>
    <row r="247" spans="1:5" ht="26.25" thickBot="1">
      <c r="A247" s="67"/>
      <c r="B247" s="13"/>
      <c r="C247" s="188" t="s">
        <v>197</v>
      </c>
      <c r="D247" s="208">
        <v>36000</v>
      </c>
      <c r="E247" s="18"/>
    </row>
    <row r="248" spans="1:5" ht="13.5" thickBot="1">
      <c r="A248" s="68">
        <v>921</v>
      </c>
      <c r="B248" s="16"/>
      <c r="C248" s="181" t="s">
        <v>143</v>
      </c>
      <c r="D248" s="207">
        <f>SUM(D250+D253+D256+D259)</f>
        <v>769500</v>
      </c>
      <c r="E248" s="18"/>
    </row>
    <row r="249" spans="1:5" ht="12.75">
      <c r="A249" s="67"/>
      <c r="B249" s="57"/>
      <c r="C249" s="178"/>
      <c r="D249" s="204"/>
      <c r="E249" s="18"/>
    </row>
    <row r="250" spans="1:5" ht="12.75">
      <c r="A250" s="67"/>
      <c r="B250" s="13">
        <v>92108</v>
      </c>
      <c r="C250" s="179" t="s">
        <v>144</v>
      </c>
      <c r="D250" s="205">
        <f>SUM(D251:D251)</f>
        <v>22500</v>
      </c>
      <c r="E250" s="18"/>
    </row>
    <row r="251" spans="1:5" ht="12.75">
      <c r="A251" s="67"/>
      <c r="B251" s="13"/>
      <c r="C251" s="179" t="s">
        <v>167</v>
      </c>
      <c r="D251" s="205">
        <v>22500</v>
      </c>
      <c r="E251" s="18"/>
    </row>
    <row r="252" spans="1:5" ht="12.75">
      <c r="A252" s="67"/>
      <c r="B252" s="13"/>
      <c r="C252" s="179"/>
      <c r="D252" s="205"/>
      <c r="E252" s="18"/>
    </row>
    <row r="253" spans="1:5" ht="12.75">
      <c r="A253" s="67"/>
      <c r="B253" s="13">
        <v>92109</v>
      </c>
      <c r="C253" s="179" t="s">
        <v>145</v>
      </c>
      <c r="D253" s="205">
        <f>SUM(D254)</f>
        <v>540000</v>
      </c>
      <c r="E253" s="18"/>
    </row>
    <row r="254" spans="1:5" ht="12.75">
      <c r="A254" s="67"/>
      <c r="B254" s="13"/>
      <c r="C254" s="179" t="s">
        <v>167</v>
      </c>
      <c r="D254" s="205">
        <v>540000</v>
      </c>
      <c r="E254" s="18"/>
    </row>
    <row r="255" spans="1:5" ht="12.75">
      <c r="A255" s="67"/>
      <c r="B255" s="13"/>
      <c r="C255" s="179"/>
      <c r="D255" s="205"/>
      <c r="E255" s="18"/>
    </row>
    <row r="256" spans="1:5" ht="12.75">
      <c r="A256" s="67"/>
      <c r="B256" s="13">
        <v>92116</v>
      </c>
      <c r="C256" s="179" t="s">
        <v>147</v>
      </c>
      <c r="D256" s="205">
        <f>SUM(D257)</f>
        <v>175000</v>
      </c>
      <c r="E256" s="18"/>
    </row>
    <row r="257" spans="1:5" ht="12.75">
      <c r="A257" s="67"/>
      <c r="B257" s="13"/>
      <c r="C257" s="179" t="s">
        <v>167</v>
      </c>
      <c r="D257" s="205">
        <v>175000</v>
      </c>
      <c r="E257" s="18"/>
    </row>
    <row r="258" spans="1:5" ht="12.75">
      <c r="A258" s="67"/>
      <c r="B258" s="13"/>
      <c r="C258" s="179"/>
      <c r="D258" s="205"/>
      <c r="E258" s="18"/>
    </row>
    <row r="259" spans="1:5" ht="12.75">
      <c r="A259" s="67"/>
      <c r="B259" s="13">
        <v>92195</v>
      </c>
      <c r="C259" s="179" t="s">
        <v>148</v>
      </c>
      <c r="D259" s="205">
        <f>SUM(D260)</f>
        <v>32000</v>
      </c>
      <c r="E259" s="18"/>
    </row>
    <row r="260" spans="1:5" ht="12.75">
      <c r="A260" s="67"/>
      <c r="B260" s="13"/>
      <c r="C260" s="179" t="s">
        <v>185</v>
      </c>
      <c r="D260" s="205">
        <f>SUM(D261:D265)</f>
        <v>32000</v>
      </c>
      <c r="E260" s="18"/>
    </row>
    <row r="261" spans="1:5" ht="25.5">
      <c r="A261" s="67"/>
      <c r="B261" s="13"/>
      <c r="C261" s="189" t="s">
        <v>149</v>
      </c>
      <c r="D261" s="208">
        <v>4000</v>
      </c>
      <c r="E261" s="18"/>
    </row>
    <row r="262" spans="1:5" ht="25.5">
      <c r="A262" s="67"/>
      <c r="B262" s="13"/>
      <c r="C262" s="189" t="s">
        <v>150</v>
      </c>
      <c r="D262" s="208">
        <v>4000</v>
      </c>
      <c r="E262" s="18"/>
    </row>
    <row r="263" spans="1:5" ht="12.75">
      <c r="A263" s="67"/>
      <c r="B263" s="13"/>
      <c r="C263" s="189" t="s">
        <v>151</v>
      </c>
      <c r="D263" s="208">
        <v>2000</v>
      </c>
      <c r="E263" s="18"/>
    </row>
    <row r="264" spans="1:5" ht="12.75">
      <c r="A264" s="67"/>
      <c r="B264" s="13"/>
      <c r="C264" s="189" t="s">
        <v>152</v>
      </c>
      <c r="D264" s="208">
        <v>2000</v>
      </c>
      <c r="E264" s="18"/>
    </row>
    <row r="265" spans="1:5" ht="12.75">
      <c r="A265" s="67"/>
      <c r="B265" s="13"/>
      <c r="C265" s="188" t="s">
        <v>153</v>
      </c>
      <c r="D265" s="208">
        <v>20000</v>
      </c>
      <c r="E265" s="18"/>
    </row>
    <row r="266" spans="1:5" ht="13.5" thickBot="1">
      <c r="A266" s="67"/>
      <c r="B266" s="29"/>
      <c r="C266" s="180"/>
      <c r="D266" s="206"/>
      <c r="E266" s="18"/>
    </row>
    <row r="267" spans="1:5" ht="13.5" thickBot="1">
      <c r="A267" s="68">
        <v>926</v>
      </c>
      <c r="B267" s="16"/>
      <c r="C267" s="181" t="s">
        <v>154</v>
      </c>
      <c r="D267" s="207">
        <f>SUM(D269)</f>
        <v>107660</v>
      </c>
      <c r="E267" s="18"/>
    </row>
    <row r="268" spans="1:5" ht="12.75">
      <c r="A268" s="67"/>
      <c r="B268" s="57"/>
      <c r="C268" s="178"/>
      <c r="D268" s="204"/>
      <c r="E268" s="18"/>
    </row>
    <row r="269" spans="1:5" ht="12.75">
      <c r="A269" s="67"/>
      <c r="B269" s="13">
        <v>92605</v>
      </c>
      <c r="C269" s="179" t="s">
        <v>155</v>
      </c>
      <c r="D269" s="205">
        <f>SUM(D270)</f>
        <v>107660</v>
      </c>
      <c r="E269" s="18"/>
    </row>
    <row r="270" spans="1:5" ht="12.75">
      <c r="A270" s="67"/>
      <c r="B270" s="13"/>
      <c r="C270" s="179" t="s">
        <v>185</v>
      </c>
      <c r="D270" s="205">
        <f>SUM(D271:D274)</f>
        <v>107660</v>
      </c>
      <c r="E270" s="18"/>
    </row>
    <row r="271" spans="1:5" ht="12.75">
      <c r="A271" s="67"/>
      <c r="B271" s="13"/>
      <c r="C271" s="189" t="s">
        <v>156</v>
      </c>
      <c r="D271" s="208">
        <v>63700</v>
      </c>
      <c r="E271" s="18"/>
    </row>
    <row r="272" spans="1:5" ht="15" customHeight="1">
      <c r="A272" s="67"/>
      <c r="B272" s="13"/>
      <c r="C272" s="189" t="s">
        <v>157</v>
      </c>
      <c r="D272" s="208">
        <v>38600</v>
      </c>
      <c r="E272" s="18"/>
    </row>
    <row r="273" spans="1:5" ht="12.75">
      <c r="A273" s="67"/>
      <c r="B273" s="13"/>
      <c r="C273" s="189" t="s">
        <v>158</v>
      </c>
      <c r="D273" s="208">
        <v>3860</v>
      </c>
      <c r="E273" s="18"/>
    </row>
    <row r="274" spans="1:5" ht="12.75">
      <c r="A274" s="67"/>
      <c r="B274" s="29"/>
      <c r="C274" s="190" t="s">
        <v>259</v>
      </c>
      <c r="D274" s="220">
        <v>1500</v>
      </c>
      <c r="E274" s="18"/>
    </row>
    <row r="275" spans="1:5" ht="13.5" thickBot="1">
      <c r="A275" s="69"/>
      <c r="B275" s="117"/>
      <c r="C275" s="199"/>
      <c r="D275" s="221"/>
      <c r="E275" s="18"/>
    </row>
    <row r="276" spans="1:5" ht="16.5" thickBot="1">
      <c r="A276" s="137"/>
      <c r="B276" s="139"/>
      <c r="C276" s="200" t="s">
        <v>223</v>
      </c>
      <c r="D276" s="222">
        <f>SUM(D10+D14+D19+D37+D47+D57+D87+D96+D111+D116+D124+D151+D160+D180+D199+D248+D267)</f>
        <v>14473140</v>
      </c>
      <c r="E276" s="18"/>
    </row>
    <row r="277" spans="1:5" ht="16.5" thickBot="1">
      <c r="A277" s="137"/>
      <c r="B277" s="140"/>
      <c r="C277" s="201" t="s">
        <v>160</v>
      </c>
      <c r="D277" s="223">
        <v>1332220</v>
      </c>
      <c r="E277" s="18"/>
    </row>
    <row r="278" spans="1:5" ht="16.5" thickBot="1">
      <c r="A278" s="137"/>
      <c r="B278" s="140"/>
      <c r="C278" s="202" t="s">
        <v>161</v>
      </c>
      <c r="D278" s="224">
        <f>SUM(D276:D277)</f>
        <v>15805360</v>
      </c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8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</sheetData>
  <printOptions/>
  <pageMargins left="1.05" right="0.75" top="0.67" bottom="0.66" header="0.6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ref.SO</cp:lastModifiedBy>
  <cp:lastPrinted>2003-06-09T13:39:19Z</cp:lastPrinted>
  <dcterms:created xsi:type="dcterms:W3CDTF">2003-02-19T11:03:33Z</dcterms:created>
  <dcterms:modified xsi:type="dcterms:W3CDTF">2005-09-29T08:09:10Z</dcterms:modified>
  <cp:category/>
  <cp:version/>
  <cp:contentType/>
  <cp:contentStatus/>
</cp:coreProperties>
</file>