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8330" windowHeight="12210" activeTab="16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" sheetId="10" r:id="rId10"/>
    <sheet name="III.1.1-3" sheetId="11" r:id="rId11"/>
    <sheet name="III.1.4-7" sheetId="12" r:id="rId12"/>
    <sheet name="III.2. " sheetId="13" state="hidden" r:id="rId13"/>
    <sheet name="IV.1." sheetId="14" state="hidden" r:id="rId14"/>
    <sheet name="I.4" sheetId="15" state="hidden" r:id="rId15"/>
    <sheet name="III.1.8" sheetId="16" r:id="rId16"/>
    <sheet name="III.2" sheetId="17" r:id="rId17"/>
    <sheet name="IV.1" sheetId="18" r:id="rId18"/>
  </sheets>
  <definedNames/>
  <calcPr fullCalcOnLoad="1"/>
</workbook>
</file>

<file path=xl/sharedStrings.xml><?xml version="1.0" encoding="utf-8"?>
<sst xmlns="http://schemas.openxmlformats.org/spreadsheetml/2006/main" count="1324" uniqueCount="354">
  <si>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</si>
  <si>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</si>
  <si>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</si>
  <si>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</si>
  <si>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</si>
  <si>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</si>
  <si>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</si>
  <si>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</si>
  <si>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</si>
  <si>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</si>
  <si>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</si>
  <si>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</si>
  <si>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</si>
  <si>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</si>
  <si>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</si>
  <si>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</si>
  <si>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</si>
  <si>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</si>
  <si>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</si>
  <si>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</si>
  <si>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</si>
  <si>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</si>
  <si>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</si>
  <si>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</si>
  <si>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</si>
  <si>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</si>
  <si>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</si>
  <si>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</si>
  <si>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</si>
  <si>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</si>
  <si>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</si>
  <si>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</si>
  <si>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</si>
  <si>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</si>
  <si>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</si>
  <si>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</si>
  <si>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</si>
  <si>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</si>
  <si>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</si>
  <si>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</si>
  <si>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</si>
  <si>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</si>
  <si>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</si>
  <si>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</si>
  <si>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</si>
  <si>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</si>
  <si>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</si>
  <si>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</si>
  <si>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</si>
  <si>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</si>
  <si>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</si>
  <si>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</si>
  <si>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</si>
  <si>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</si>
  <si>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</si>
  <si>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</si>
  <si>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</si>
  <si>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</si>
  <si>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</si>
  <si>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</si>
  <si>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</si>
  <si>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</si>
  <si>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</si>
  <si>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</si>
  <si>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</si>
  <si>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</si>
  <si>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</si>
  <si>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</si>
  <si>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</si>
  <si>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</si>
  <si>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</si>
  <si>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</si>
  <si>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</si>
  <si>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</si>
  <si>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</si>
  <si>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</si>
  <si>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</si>
  <si>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</si>
  <si>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</si>
  <si>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>Samodzielny Publiczny Zakład Opieki Zdrowotnej</t>
  </si>
  <si>
    <t xml:space="preserve">II. Wartości niematerialne i prawne </t>
  </si>
  <si>
    <t>Załącznik nr III.1.4</t>
  </si>
  <si>
    <t>Załącznik nr III.1.5</t>
  </si>
  <si>
    <t>Obiekty inż..ląd.i wodn.pozost.,gdzie indziej…</t>
  </si>
  <si>
    <t>Pozostałe turbozesp.i zesp.prądotw.</t>
  </si>
  <si>
    <t>Zbiorniki naziemne z tworzyw sztucz.i natur.</t>
  </si>
  <si>
    <t>Załącznik nr III.1.6</t>
  </si>
  <si>
    <t>Załącznik nr III.1.7</t>
  </si>
  <si>
    <t xml:space="preserve">I.5. Inne środki trwałe 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</si>
  <si>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</si>
  <si>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</si>
  <si>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</si>
  <si>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</si>
  <si>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</si>
  <si>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</si>
  <si>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</si>
  <si>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</si>
  <si>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</si>
  <si>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</si>
  <si>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</si>
  <si>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</si>
  <si>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</si>
  <si>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</si>
  <si>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</si>
  <si>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</si>
  <si>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</si>
  <si>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</si>
  <si>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</si>
  <si>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</si>
  <si>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</si>
  <si>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</si>
  <si>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</si>
  <si>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</si>
  <si>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</si>
  <si>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</si>
  <si>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</si>
  <si>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</si>
  <si>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</si>
  <si>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</si>
  <si>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</si>
  <si>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</si>
  <si>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</si>
  <si>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</si>
  <si>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</si>
  <si>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</si>
  <si>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</si>
  <si>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</si>
  <si>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</si>
  <si>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</si>
  <si>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</si>
  <si>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</si>
  <si>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</si>
  <si>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</si>
  <si>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</si>
  <si>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</si>
  <si>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</si>
  <si>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</si>
  <si>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</si>
  <si>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</si>
  <si>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</si>
  <si>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</si>
  <si>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</si>
  <si>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</si>
  <si>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</si>
  <si>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</si>
  <si>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</si>
  <si>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</si>
  <si>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</si>
  <si>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</si>
  <si>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</si>
  <si>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</si>
  <si>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</si>
  <si>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</si>
  <si>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</si>
  <si>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</si>
  <si>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</si>
  <si>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</si>
  <si>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</si>
  <si>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</si>
  <si>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</si>
  <si>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</si>
  <si>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</si>
  <si>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</si>
  <si>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</si>
  <si>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</si>
  <si>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</si>
  <si>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</si>
  <si>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</si>
  <si>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</si>
  <si>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</si>
  <si>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</si>
  <si>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</si>
  <si>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</si>
  <si>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</si>
  <si>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</si>
  <si>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</si>
  <si>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</si>
  <si>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</si>
  <si>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</si>
  <si>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</si>
  <si>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</si>
  <si>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</si>
  <si>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</si>
  <si>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</si>
  <si>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</si>
  <si>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</si>
  <si>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</si>
  <si>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</si>
  <si>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</si>
  <si>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</si>
  <si>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</si>
  <si>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</si>
  <si>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</si>
  <si>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</si>
  <si>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</si>
  <si>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</si>
  <si>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</si>
  <si>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Załącznik nr II.1.1</t>
  </si>
  <si>
    <t>Lp.</t>
  </si>
  <si>
    <t>Wyszczególnienie</t>
  </si>
  <si>
    <t>Wysokość udziałów</t>
  </si>
  <si>
    <t>Wartość udziałów w częściach wspólnych i gruncie</t>
  </si>
  <si>
    <t>Wartość lokali</t>
  </si>
  <si>
    <t>Budynek ul. PCK 11</t>
  </si>
  <si>
    <t>Budynek ul. Jagiellońska 33</t>
  </si>
  <si>
    <t>Budynek ul. Jagiellońska 31</t>
  </si>
  <si>
    <t>Budynek ul.PCK 3a</t>
  </si>
  <si>
    <t>Budynek ul. Michałów 2</t>
  </si>
  <si>
    <t>Budynek ul. Michałów 4</t>
  </si>
  <si>
    <t>Budynek ul. Michałów 3</t>
  </si>
  <si>
    <t>Budynke ul. PCK 7</t>
  </si>
  <si>
    <t>Budynek ul. PCK 7a</t>
  </si>
  <si>
    <t>Budynek ul. PCK 15</t>
  </si>
  <si>
    <t>Budynke ul. PCK 15a</t>
  </si>
  <si>
    <t>Budynek ul. PCK 17</t>
  </si>
  <si>
    <t>Budynke ul. PCK 21</t>
  </si>
  <si>
    <t>OGÓŁEM</t>
  </si>
  <si>
    <t>Załącznik nr III.1.1</t>
  </si>
  <si>
    <t>Budynki oswiaty, nauki i kultury, sportowe</t>
  </si>
  <si>
    <t>Zespoły elektroenergetyczne z silnikami spali.</t>
  </si>
  <si>
    <t xml:space="preserve">Pozostałe urządzenia  nieprzemysłowe </t>
  </si>
  <si>
    <t>Załącznik nr III.1.2</t>
  </si>
  <si>
    <t xml:space="preserve">Rurociągi sieci rozdzielczej oraz inne </t>
  </si>
  <si>
    <t>Kotły grzejne, wodne</t>
  </si>
  <si>
    <t>Załącznik nr III.1.3</t>
  </si>
  <si>
    <t>Załącznik nr III.1.8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</si>
  <si>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</si>
  <si>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</si>
  <si>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</si>
  <si>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</si>
  <si>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</si>
  <si>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</si>
  <si>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</si>
  <si>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</si>
  <si>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</si>
  <si>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</si>
  <si>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</si>
  <si>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</si>
  <si>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</si>
  <si>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</si>
  <si>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</si>
  <si>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</si>
  <si>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</si>
  <si>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</si>
  <si>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</si>
  <si>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Załącznik nr III.2.1</t>
  </si>
  <si>
    <t>Powierzchnia w
metrach
kwadratowych</t>
  </si>
  <si>
    <t>Powierzchnia            w metrach
kwadratowych</t>
  </si>
  <si>
    <t>Zmiany                 w powierzchni</t>
  </si>
  <si>
    <t>Zmiany                    w wartości
księgowej</t>
  </si>
  <si>
    <t>Razem gruty</t>
  </si>
  <si>
    <t>Załącznik nr III.2.2</t>
  </si>
  <si>
    <t>Razem grunty</t>
  </si>
  <si>
    <t>Wykaz jednostek organizacyjnych Gminy Sławków</t>
  </si>
  <si>
    <t>Razem gruty Gminy Sławków</t>
  </si>
  <si>
    <t>Załącznik nr IV.1.1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</si>
  <si>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</si>
  <si>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</si>
  <si>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</si>
  <si>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</si>
  <si>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</si>
  <si>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</si>
  <si>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</si>
  <si>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</si>
  <si>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</si>
  <si>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</si>
  <si>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</si>
  <si>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</si>
  <si>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</si>
  <si>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</si>
  <si>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Struktura oraz zmiany majątku Gminy Sławków uwzgledniają aktualną metodykę ujmowania poszczególnych grup środków trwałych.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</si>
  <si>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</si>
  <si>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</si>
  <si>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</si>
  <si>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>Pozostałe dochody z tytułu gospodarowania mieniem komunalnym (dochody bieżące) - 70005/0920, 70004/0830, 70004/0920, 70004/0970</t>
  </si>
  <si>
    <t xml:space="preserve">Urząd Miasta </t>
  </si>
  <si>
    <t>Urzadzenia alermowe</t>
  </si>
  <si>
    <t>Urządzenia alermowe i sygnalizacyjne</t>
  </si>
  <si>
    <t>Stan na 31.12.2014 r.</t>
  </si>
  <si>
    <t>Stan na dzień 31.12.2014 r.</t>
  </si>
  <si>
    <t xml:space="preserve">Stan na dzień 31.12.2014 r. </t>
  </si>
  <si>
    <t>Wartość  środka trwałego na 31.12.2014</t>
  </si>
  <si>
    <t>Umorzenie na 31.12.2014</t>
  </si>
  <si>
    <t xml:space="preserve">Wartość netto środka trwałego na 31.12.2014 </t>
  </si>
  <si>
    <t>Wartość netto środka trwałego na 31.12.2014</t>
  </si>
  <si>
    <t>Urządzenie przeciwpożarowe</t>
  </si>
  <si>
    <t>Urządzeniea przeciwpożarowe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</si>
  <si>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31.12.2014 r. - 31.12.2015 r.</t>
    </r>
  </si>
  <si>
    <t>Stan na dzień 31.12.2015 r.</t>
  </si>
  <si>
    <t>Wykaz udziałów Gminy  Sławków we Wspólnotach Mieszkaniowych według stanu na 31.12.2015 r.</t>
  </si>
  <si>
    <t xml:space="preserve">Dochody Gminy Sławków z tytułu gospodarowania mieniem komunalnym                   w okresie 01.01.2015 r. - 31.12.2015 r. </t>
  </si>
  <si>
    <t>01.01.2015 - 31.12.2015</t>
  </si>
  <si>
    <t>Dochody z najmu i dzierżawy gruntu (dochody bieżące) - 70005/0750, 92195/0750</t>
  </si>
  <si>
    <t>Informacja o stanie mienia komunalnego Urzędu Miasta Sławkowa na dzień 31.12.2015 rok.</t>
  </si>
  <si>
    <t>Wartość  środka trwałego na dzień 01.01.2015</t>
  </si>
  <si>
    <t>Wartość środka trwałego na dzień 31.12.2015</t>
  </si>
  <si>
    <t>Wartość netto środka trwałego na dzień 31.12.2015</t>
  </si>
  <si>
    <t>Pozostałe obiekty inżynierii lądowej</t>
  </si>
  <si>
    <t xml:space="preserve"> Informacja dotycząca własności gruntów komunalnych Urzędu Miasta Sławkowa na dzień 31.12.2015 r.</t>
  </si>
  <si>
    <t>Stan na 31.12.2015 r.</t>
  </si>
  <si>
    <t>Grunty orne zabudowane</t>
  </si>
  <si>
    <t>Informacja dotycząca środków trwałych będacych własnoscią Gminy Sławków przekazanych w trwały zarząd na dzień 31.12.2015 r.</t>
  </si>
  <si>
    <t>Umorzenie na dzień 31.12.2015 r.</t>
  </si>
  <si>
    <t>Zmiany stanu mienia komunalnego Urzędu Miasta Sławkowa na dzień 31.12.2015 r.</t>
  </si>
  <si>
    <t>Różnica wartości początkowej 2014/2015</t>
  </si>
  <si>
    <t>Pozostałe urządzenia inżynierii lądowej</t>
  </si>
  <si>
    <t>Wartość  środka trwałego na 31.12.2015</t>
  </si>
  <si>
    <t>Umorzenie na 31.12.2015</t>
  </si>
  <si>
    <t>Wartość netto środka trwałego na 31.12.2015</t>
  </si>
  <si>
    <t>Informacja dotycząca zmian własności gruntów komunalnych Urzędu Miasta Sławkowa
za okres od 31.12.2014 r. do 31.12.2015 r.</t>
  </si>
  <si>
    <t>2014/2015</t>
  </si>
  <si>
    <t xml:space="preserve"> Informacja o stanie mienia komunalnego Miejskiej Biblioteki na dzień 31.12.2015 rok.</t>
  </si>
  <si>
    <t>Wartość środka trwałego na dzień 01.01.2015</t>
  </si>
  <si>
    <t>Zmiany stanu mienia komunalnego Miejskiej Biblioteki Publicznej na dzień 31.12.2015 r.</t>
  </si>
  <si>
    <t xml:space="preserve">Stan na dzień 31.12.2014 r.   </t>
  </si>
  <si>
    <t xml:space="preserve">Stan na dzień 31.12.2015 r. </t>
  </si>
  <si>
    <t>Struktura oraz zmiany majątku  w okresie 31.12.2014 r. - 31.12.2015 r.</t>
  </si>
  <si>
    <t xml:space="preserve"> Informacja o stanie mienia komunalnego Miejskiego Ośrodka Kultury na dzień 31.12.2015 rok.</t>
  </si>
  <si>
    <t>Zmiany stanu mienia komunalnego Miejskiego Ośrodka Kultury na dzień 31.12.2015 r.</t>
  </si>
  <si>
    <t xml:space="preserve">Wartość netto środka trwałego na 31.12.2015 </t>
  </si>
  <si>
    <t xml:space="preserve"> Informacja o stanie mienia komunalnego w Miejskim Zespole Oświaty na dzień 31.12.2015 rok.</t>
  </si>
  <si>
    <t>Struktura oraz zmiany majątku okresie 31.12.2014 r. - 31.12.2015 r.</t>
  </si>
  <si>
    <t>Zmiany stanu mienia komunalnego Miejskiego Zespołu Oświaty na dzień 31.12.2015 r.</t>
  </si>
  <si>
    <t xml:space="preserve"> Informacja o stanie mienia komunalnego w Szkole Podstawowej na dzień 31.12.2015 rok.</t>
  </si>
  <si>
    <t>Zmiany stanu mienia komunalnego Szkoły Podstawowej na dzień 31.12.2015 r.</t>
  </si>
  <si>
    <t xml:space="preserve"> Informacja o stanie mienia komunalnego w Zespole Szkół na dzień 31.12.2015 rok.</t>
  </si>
  <si>
    <t>Zmiany stanu mienia komunalnego Zespołu Szkół na dzień 31.12.2015 r.</t>
  </si>
  <si>
    <t xml:space="preserve"> Informacja o stanie mienia komunalnego w Miejskim Przedszkolu  na dzień 31.12.2015 rok.</t>
  </si>
  <si>
    <t>Zmiany stanu mienia komunalnego Miejskiego Przedszkola na dzień 31.12.2015 r.</t>
  </si>
  <si>
    <t xml:space="preserve"> Informacja o stanie mienia komunalnego Ochotniczej Straży Pożarnej na dzień 31.12.2015 rok.</t>
  </si>
  <si>
    <t>Zmiany stanu mienia komunalnego Ochotniczej Straży Pożarnej na dzień 31.12.2015 r.</t>
  </si>
  <si>
    <t>Stan na dzień 31.12.20114 r.</t>
  </si>
  <si>
    <t>Informacja o stanie mienia komunalnego Miejskiego Zakładu Wodociągów i Kanalizacji na dzień 31.12.2015 rok.</t>
  </si>
  <si>
    <t>Zmiany stanu mienia komunalnego Miejskiego Zakładu Wodociągów na dzień 31.12.2015 r.</t>
  </si>
  <si>
    <t xml:space="preserve"> Informacja dotycząca własności gruntów komunalnych jednostek władających mieniem na dzień 31.12.2015 r. (otrzymane w trwały zarząd)  </t>
  </si>
  <si>
    <t xml:space="preserve"> Informacja dotycząca własności gruntów komunalnych Gminy Sławków na dzień 31.12.2015 r. </t>
  </si>
  <si>
    <t>Informacja dotycząca zmian własności gruntów Gminy Sławków za okres od 31.12.2014 r. do 31.12.2015 r.</t>
  </si>
  <si>
    <t>Informacja o stanie mienia komunalnego Miejskiego Zarządu Budynków Komunalnych  na dzień 31.12.2015 rok.</t>
  </si>
  <si>
    <t>Wartość początkowa środka trwałego na dzień 01.01.2015</t>
  </si>
  <si>
    <t>Zmiany stanu mienia komunalnego Miejskiego Zarządu Budynków Komunalnych na dzień 31.12.2015 r.</t>
  </si>
  <si>
    <t>w tym budynki i budowle</t>
  </si>
  <si>
    <t>w tym grunty</t>
  </si>
  <si>
    <t>Informacja o stanie mienia komunalnego  Publicznego Zakładu Opieki Zdrowotnej na dzień 31.12.2015 rok.</t>
  </si>
  <si>
    <t>Zmiany stanu mienia komunalnego Samodzielnego Publicznego Zakładu Opieki Zdrowotnej na dzień 31.12.2015 r.</t>
  </si>
  <si>
    <t>Wartość trwałego na dzień 31.12.2015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</si>
  <si>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31.12.2015 rok.</t>
    </r>
  </si>
  <si>
    <t xml:space="preserve">Stan na dzień 31.12.2014 r.  </t>
  </si>
  <si>
    <t>Zmiany stanu mienia komunalnego Miejskiego Ośrodka Pomocy Społecznej na dzień 31.12.2015 r.</t>
  </si>
  <si>
    <t>Stan na dzień 31.12.2015r.</t>
  </si>
  <si>
    <t>Informacja o stanie mienia komunalnego Gminy Sławków na dzień 31.12.2015 rok.</t>
  </si>
  <si>
    <t xml:space="preserve"> Zmiany stanu mienia komunalnego Gminy Sławków na dzień 31.12.2015 r.</t>
  </si>
  <si>
    <t>Umorzenie na 31.12.20115</t>
  </si>
  <si>
    <t>Róznica na wartości początkowej 2014/2015</t>
  </si>
  <si>
    <t xml:space="preserve">Informacja dotycząca zmian własności gruntów jednostek władających mieniem  gminy za okres                                                                          od 31.12.2014 r. do 31.12.2015 r.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</si>
</sst>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</numFmts>
  <fonts count="8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rgb="FFC0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b/>
      <sz val="12"/>
      <color theme="1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0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4" fontId="71" fillId="0" borderId="10" xfId="0" applyNumberFormat="1" applyFont="1" applyFill="1" applyBorder="1" applyAlignment="1">
      <alignment/>
    </xf>
    <xf numFmtId="4" fontId="71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2" fillId="0" borderId="10" xfId="0" applyNumberFormat="1" applyFont="1" applyFill="1" applyBorder="1" applyAlignment="1">
      <alignment vertical="center"/>
    </xf>
    <xf numFmtId="4" fontId="73" fillId="35" borderId="10" xfId="0" applyNumberFormat="1" applyFont="1" applyFill="1" applyBorder="1" applyAlignment="1">
      <alignment vertical="center"/>
    </xf>
    <xf numFmtId="49" fontId="73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3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4" fontId="71" fillId="39" borderId="45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4" fontId="71" fillId="0" borderId="1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4" fontId="71" fillId="0" borderId="45" xfId="0" applyNumberFormat="1" applyFont="1" applyFill="1" applyBorder="1" applyAlignment="1">
      <alignment vertical="center"/>
    </xf>
    <xf numFmtId="4" fontId="71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vertical="center"/>
    </xf>
    <xf numFmtId="0" fontId="74" fillId="0" borderId="0" xfId="0" applyFont="1" applyAlignment="1">
      <alignment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3" fillId="39" borderId="10" xfId="0" applyFont="1" applyFill="1" applyBorder="1" applyAlignment="1">
      <alignment horizontal="center" vertical="center" textRotation="90" wrapText="1"/>
    </xf>
    <xf numFmtId="4" fontId="72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2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2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2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70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1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75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4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/>
    </xf>
    <xf numFmtId="0" fontId="71" fillId="39" borderId="0" xfId="0" applyFont="1" applyFill="1" applyAlignment="1">
      <alignment/>
    </xf>
    <xf numFmtId="0" fontId="70" fillId="39" borderId="0" xfId="0" applyFont="1" applyFill="1" applyAlignment="1">
      <alignment horizontal="right"/>
    </xf>
    <xf numFmtId="0" fontId="70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19" fillId="39" borderId="0" xfId="0" applyNumberFormat="1" applyFont="1" applyFill="1" applyBorder="1" applyAlignment="1">
      <alignment vertical="center"/>
    </xf>
    <xf numFmtId="4" fontId="71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78" fillId="39" borderId="0" xfId="0" applyFont="1" applyFill="1" applyBorder="1" applyAlignment="1">
      <alignment horizontal="center" vertical="center" wrapText="1"/>
    </xf>
    <xf numFmtId="4" fontId="78" fillId="39" borderId="0" xfId="0" applyNumberFormat="1" applyFont="1" applyFill="1" applyBorder="1" applyAlignment="1">
      <alignment vertical="center"/>
    </xf>
    <xf numFmtId="4" fontId="76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2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1" fillId="39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3" fontId="71" fillId="0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5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80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8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80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74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19" fillId="34" borderId="59" xfId="0" applyNumberFormat="1" applyFont="1" applyFill="1" applyBorder="1" applyAlignment="1">
      <alignment horizontal="center" vertical="center"/>
    </xf>
    <xf numFmtId="4" fontId="19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1" fillId="39" borderId="10" xfId="0" applyNumberFormat="1" applyFont="1" applyFill="1" applyBorder="1" applyAlignment="1">
      <alignment horizontal="center" vertical="center"/>
    </xf>
    <xf numFmtId="4" fontId="71" fillId="39" borderId="23" xfId="0" applyNumberFormat="1" applyFont="1" applyFill="1" applyBorder="1" applyAlignment="1">
      <alignment horizontal="center" vertical="center"/>
    </xf>
    <xf numFmtId="4" fontId="71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71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1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80">
      <selection activeCell="K42" sqref="K42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00"/>
      <c r="B1" s="500"/>
      <c r="C1" s="500"/>
      <c r="D1" s="500"/>
      <c r="E1" s="500"/>
      <c r="F1" s="184" t="s">
        <v>263</v>
      </c>
      <c r="G1" s="1"/>
    </row>
    <row r="2" spans="1:7" ht="20.25" customHeight="1">
      <c r="A2" s="501" t="s">
        <v>293</v>
      </c>
      <c r="B2" s="501"/>
      <c r="C2" s="501"/>
      <c r="D2" s="501"/>
      <c r="E2" s="501"/>
      <c r="F2" s="501"/>
      <c r="G2" s="501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53" t="s">
        <v>1</v>
      </c>
      <c r="C4" s="483" t="s">
        <v>294</v>
      </c>
      <c r="D4" s="483" t="s">
        <v>295</v>
      </c>
      <c r="E4" s="453" t="s">
        <v>31</v>
      </c>
      <c r="F4" s="481" t="s">
        <v>296</v>
      </c>
      <c r="G4" s="1"/>
    </row>
    <row r="5" spans="1:7" ht="12.75">
      <c r="A5" s="189">
        <v>105</v>
      </c>
      <c r="B5" s="51" t="s">
        <v>2</v>
      </c>
      <c r="C5" s="52">
        <v>1307702.89</v>
      </c>
      <c r="D5" s="52">
        <v>7109718.02</v>
      </c>
      <c r="E5" s="53">
        <v>495271.46</v>
      </c>
      <c r="F5" s="53">
        <f aca="true" t="shared" si="0" ref="F5:F26">D5-E5</f>
        <v>6614446.56</v>
      </c>
      <c r="G5" s="1"/>
    </row>
    <row r="6" spans="1:7" ht="12.75">
      <c r="A6" s="189">
        <v>106</v>
      </c>
      <c r="B6" s="51" t="s">
        <v>35</v>
      </c>
      <c r="C6" s="52">
        <v>56197.93</v>
      </c>
      <c r="D6" s="52">
        <v>59247.93</v>
      </c>
      <c r="E6" s="53">
        <v>8312.62</v>
      </c>
      <c r="F6" s="53">
        <f t="shared" si="0"/>
        <v>50935.31</v>
      </c>
      <c r="G6" s="1"/>
    </row>
    <row r="7" spans="1:7" ht="12.75">
      <c r="A7" s="189">
        <v>107</v>
      </c>
      <c r="B7" s="51" t="s">
        <v>51</v>
      </c>
      <c r="C7" s="52">
        <v>5452653.68</v>
      </c>
      <c r="D7" s="52">
        <v>7475266.88</v>
      </c>
      <c r="E7" s="53">
        <v>969127.32</v>
      </c>
      <c r="F7" s="53">
        <f t="shared" si="0"/>
        <v>6506139.56</v>
      </c>
      <c r="G7" s="1"/>
    </row>
    <row r="8" spans="1:7" ht="12.75">
      <c r="A8" s="189">
        <v>109</v>
      </c>
      <c r="B8" s="51" t="s">
        <v>3</v>
      </c>
      <c r="C8" s="52">
        <v>253383.18</v>
      </c>
      <c r="D8" s="52">
        <v>866262.48</v>
      </c>
      <c r="E8" s="53">
        <v>152018.65</v>
      </c>
      <c r="F8" s="53">
        <f t="shared" si="0"/>
        <v>714243.83</v>
      </c>
      <c r="G8" s="1"/>
    </row>
    <row r="9" spans="1:7" ht="12.75">
      <c r="A9" s="189">
        <v>110</v>
      </c>
      <c r="B9" s="51" t="s">
        <v>106</v>
      </c>
      <c r="C9" s="52">
        <v>1473630.37</v>
      </c>
      <c r="D9" s="52">
        <v>1848003.95</v>
      </c>
      <c r="E9" s="53">
        <v>760640.79</v>
      </c>
      <c r="F9" s="53">
        <f t="shared" si="0"/>
        <v>1087363.16</v>
      </c>
      <c r="G9" s="1"/>
    </row>
    <row r="10" spans="1:7" ht="12.75">
      <c r="A10" s="189">
        <v>211</v>
      </c>
      <c r="B10" s="51" t="s">
        <v>34</v>
      </c>
      <c r="C10" s="52">
        <v>16434149.25</v>
      </c>
      <c r="D10" s="52">
        <v>18923610.8</v>
      </c>
      <c r="E10" s="53">
        <v>5996637.34</v>
      </c>
      <c r="F10" s="53">
        <f t="shared" si="0"/>
        <v>12926973.46</v>
      </c>
      <c r="G10" s="1"/>
    </row>
    <row r="11" spans="1:7" ht="12.75">
      <c r="A11" s="189">
        <v>220</v>
      </c>
      <c r="B11" s="51" t="s">
        <v>52</v>
      </c>
      <c r="C11" s="52">
        <v>28592377.38</v>
      </c>
      <c r="D11" s="52">
        <v>36148615.87</v>
      </c>
      <c r="E11" s="53">
        <v>15862205.45</v>
      </c>
      <c r="F11" s="53">
        <f t="shared" si="0"/>
        <v>20286410.419999998</v>
      </c>
      <c r="G11" s="1"/>
    </row>
    <row r="12" spans="1:7" ht="12.75">
      <c r="A12" s="189">
        <v>226</v>
      </c>
      <c r="B12" s="51" t="s">
        <v>4</v>
      </c>
      <c r="C12" s="52">
        <v>1215482.31</v>
      </c>
      <c r="D12" s="52">
        <v>1215482.31</v>
      </c>
      <c r="E12" s="53">
        <v>400189.1</v>
      </c>
      <c r="F12" s="53">
        <f t="shared" si="0"/>
        <v>815293.2100000001</v>
      </c>
      <c r="G12" s="1"/>
    </row>
    <row r="13" spans="1:7" ht="12.75">
      <c r="A13" s="189">
        <v>290</v>
      </c>
      <c r="B13" s="51" t="s">
        <v>108</v>
      </c>
      <c r="C13" s="52">
        <v>0</v>
      </c>
      <c r="D13" s="52">
        <v>2231215.07</v>
      </c>
      <c r="E13" s="53">
        <v>32396.61</v>
      </c>
      <c r="F13" s="53">
        <f t="shared" si="0"/>
        <v>2198818.46</v>
      </c>
      <c r="G13" s="1"/>
    </row>
    <row r="14" spans="1:7" ht="12.75">
      <c r="A14" s="189">
        <v>291</v>
      </c>
      <c r="B14" s="51" t="s">
        <v>297</v>
      </c>
      <c r="C14" s="52">
        <v>0</v>
      </c>
      <c r="D14" s="52">
        <v>9963</v>
      </c>
      <c r="E14" s="53">
        <v>83</v>
      </c>
      <c r="F14" s="53">
        <f t="shared" si="0"/>
        <v>9880</v>
      </c>
      <c r="G14" s="1"/>
    </row>
    <row r="15" spans="1:7" ht="12.75">
      <c r="A15" s="189">
        <v>310</v>
      </c>
      <c r="B15" s="51" t="s">
        <v>5</v>
      </c>
      <c r="C15" s="52">
        <v>198822.48</v>
      </c>
      <c r="D15" s="52">
        <v>116248.41</v>
      </c>
      <c r="E15" s="53">
        <v>82665.04</v>
      </c>
      <c r="F15" s="53">
        <f t="shared" si="0"/>
        <v>33583.37000000001</v>
      </c>
      <c r="G15" s="1"/>
    </row>
    <row r="16" spans="1:7" ht="14.25" customHeight="1">
      <c r="A16" s="189">
        <v>344</v>
      </c>
      <c r="B16" s="185" t="s">
        <v>110</v>
      </c>
      <c r="C16" s="52">
        <v>11590</v>
      </c>
      <c r="D16" s="52">
        <v>11590</v>
      </c>
      <c r="E16" s="53">
        <v>11590</v>
      </c>
      <c r="F16" s="53">
        <f t="shared" si="0"/>
        <v>0</v>
      </c>
      <c r="G16" s="1"/>
    </row>
    <row r="17" spans="1:7" ht="12.75">
      <c r="A17" s="189">
        <v>491</v>
      </c>
      <c r="B17" s="51" t="s">
        <v>6</v>
      </c>
      <c r="C17" s="52">
        <v>1575301.98</v>
      </c>
      <c r="D17" s="52">
        <v>1910653.33</v>
      </c>
      <c r="E17" s="53">
        <v>1350180.5</v>
      </c>
      <c r="F17" s="53">
        <f t="shared" si="0"/>
        <v>560472.8300000001</v>
      </c>
      <c r="G17" s="1"/>
    </row>
    <row r="18" spans="1:7" ht="12.75">
      <c r="A18" s="189">
        <v>623</v>
      </c>
      <c r="B18" s="51" t="s">
        <v>268</v>
      </c>
      <c r="C18" s="52">
        <v>37852.77</v>
      </c>
      <c r="D18" s="52">
        <v>2013710.24</v>
      </c>
      <c r="E18" s="53">
        <v>52082.87</v>
      </c>
      <c r="F18" s="53">
        <f t="shared" si="0"/>
        <v>1961627.3699999999</v>
      </c>
      <c r="G18" s="1"/>
    </row>
    <row r="19" spans="1:7" ht="12.75">
      <c r="A19" s="189">
        <v>624</v>
      </c>
      <c r="B19" s="51" t="s">
        <v>114</v>
      </c>
      <c r="C19" s="52">
        <v>56615</v>
      </c>
      <c r="D19" s="52">
        <v>61493.85</v>
      </c>
      <c r="E19" s="53">
        <v>35665.67</v>
      </c>
      <c r="F19" s="53">
        <f t="shared" si="0"/>
        <v>25828.18</v>
      </c>
      <c r="G19" s="1"/>
    </row>
    <row r="20" spans="1:7" ht="12.75">
      <c r="A20" s="189">
        <v>626</v>
      </c>
      <c r="B20" s="51" t="s">
        <v>115</v>
      </c>
      <c r="C20" s="52">
        <v>57096</v>
      </c>
      <c r="D20" s="52">
        <v>57096</v>
      </c>
      <c r="E20" s="53">
        <v>45676.8</v>
      </c>
      <c r="F20" s="53">
        <f t="shared" si="0"/>
        <v>11419.199999999997</v>
      </c>
      <c r="G20" s="1"/>
    </row>
    <row r="21" spans="1:7" ht="12.75">
      <c r="A21" s="189">
        <v>669</v>
      </c>
      <c r="B21" s="51" t="s">
        <v>117</v>
      </c>
      <c r="C21" s="52">
        <v>5402.16</v>
      </c>
      <c r="D21" s="52">
        <v>5402.16</v>
      </c>
      <c r="E21" s="53">
        <v>5402.16</v>
      </c>
      <c r="F21" s="53">
        <f t="shared" si="0"/>
        <v>0</v>
      </c>
      <c r="G21" s="1"/>
    </row>
    <row r="22" spans="1:7" ht="12.75">
      <c r="A22" s="189">
        <v>743</v>
      </c>
      <c r="B22" s="51" t="s">
        <v>7</v>
      </c>
      <c r="C22" s="52">
        <v>240697.52</v>
      </c>
      <c r="D22" s="52">
        <v>240697.52</v>
      </c>
      <c r="E22" s="53">
        <v>237791.21</v>
      </c>
      <c r="F22" s="53">
        <f t="shared" si="0"/>
        <v>2906.3099999999977</v>
      </c>
      <c r="G22" s="1"/>
    </row>
    <row r="23" spans="1:7" ht="12.75">
      <c r="A23" s="189">
        <v>802</v>
      </c>
      <c r="B23" s="51" t="s">
        <v>37</v>
      </c>
      <c r="C23" s="52">
        <v>507154.99</v>
      </c>
      <c r="D23" s="52">
        <v>507154.99</v>
      </c>
      <c r="E23" s="53">
        <v>507154.99</v>
      </c>
      <c r="F23" s="53">
        <f t="shared" si="0"/>
        <v>0</v>
      </c>
      <c r="G23" s="1"/>
    </row>
    <row r="24" spans="1:7" ht="12.75">
      <c r="A24" s="189">
        <v>803</v>
      </c>
      <c r="B24" s="51" t="s">
        <v>118</v>
      </c>
      <c r="C24" s="52">
        <v>120234.4</v>
      </c>
      <c r="D24" s="52">
        <v>127212.56</v>
      </c>
      <c r="E24" s="53">
        <v>92082.66</v>
      </c>
      <c r="F24" s="53">
        <f t="shared" si="0"/>
        <v>35129.899999999994</v>
      </c>
      <c r="G24" s="1"/>
    </row>
    <row r="25" spans="1:7" ht="12.75">
      <c r="A25" s="189">
        <v>806</v>
      </c>
      <c r="B25" s="51" t="s">
        <v>8</v>
      </c>
      <c r="C25" s="52">
        <v>928369.42</v>
      </c>
      <c r="D25" s="52">
        <v>928369.42</v>
      </c>
      <c r="E25" s="53">
        <v>858234.95</v>
      </c>
      <c r="F25" s="53">
        <f t="shared" si="0"/>
        <v>70134.47000000009</v>
      </c>
      <c r="G25" s="1"/>
    </row>
    <row r="26" spans="1:7" ht="15.75" customHeight="1">
      <c r="A26" s="189">
        <v>808</v>
      </c>
      <c r="B26" s="185" t="s">
        <v>54</v>
      </c>
      <c r="C26" s="52">
        <v>252510.77</v>
      </c>
      <c r="D26" s="52">
        <v>252510.77</v>
      </c>
      <c r="E26" s="53">
        <v>199219.4</v>
      </c>
      <c r="F26" s="53">
        <f t="shared" si="0"/>
        <v>53291.369999999995</v>
      </c>
      <c r="G26" s="397"/>
    </row>
    <row r="27" spans="1:7" ht="12.75">
      <c r="A27" s="182"/>
      <c r="B27" s="182" t="s">
        <v>9</v>
      </c>
      <c r="C27" s="183">
        <f>SUM(C5:C26)</f>
        <v>58777224.480000004</v>
      </c>
      <c r="D27" s="183">
        <f>SUM(D5:D26)</f>
        <v>82119525.55999997</v>
      </c>
      <c r="E27" s="183">
        <f>SUM(E5:E26)</f>
        <v>28154628.59</v>
      </c>
      <c r="F27" s="183">
        <f>SUM(F5:F26)</f>
        <v>53964896.96999999</v>
      </c>
      <c r="G27" s="1"/>
    </row>
    <row r="28" spans="1:7" ht="12.75" hidden="1">
      <c r="A28" s="212"/>
      <c r="B28" s="213">
        <v>0</v>
      </c>
      <c r="C28" s="214">
        <v>0</v>
      </c>
      <c r="D28" s="214">
        <v>0</v>
      </c>
      <c r="E28" s="215">
        <v>0</v>
      </c>
      <c r="F28" s="215">
        <v>0</v>
      </c>
      <c r="G28" s="1"/>
    </row>
    <row r="29" spans="1:7" ht="12.75" hidden="1">
      <c r="A29" s="182"/>
      <c r="B29" s="182" t="s">
        <v>41</v>
      </c>
      <c r="C29" s="183">
        <f>C27+C28</f>
        <v>58777224.480000004</v>
      </c>
      <c r="D29" s="183">
        <f>D27+D28</f>
        <v>82119525.55999997</v>
      </c>
      <c r="E29" s="183">
        <f>E27+E28</f>
        <v>28154628.59</v>
      </c>
      <c r="F29" s="183">
        <f>F27+F28</f>
        <v>53964896.96999999</v>
      </c>
      <c r="G29" s="1"/>
    </row>
    <row r="30" spans="1:7" ht="15.75" customHeight="1">
      <c r="A30" s="190" t="s">
        <v>33</v>
      </c>
      <c r="B30" s="51" t="s">
        <v>10</v>
      </c>
      <c r="C30" s="52">
        <v>245279.59</v>
      </c>
      <c r="D30" s="52">
        <v>275343.95</v>
      </c>
      <c r="E30" s="53">
        <v>246532.29</v>
      </c>
      <c r="F30" s="53">
        <f>D30-E30</f>
        <v>28811.660000000003</v>
      </c>
      <c r="G30" s="1"/>
    </row>
    <row r="31" spans="1:7" ht="28.5" customHeight="1">
      <c r="A31" s="182"/>
      <c r="B31" s="453" t="s">
        <v>264</v>
      </c>
      <c r="C31" s="183">
        <f>C29+C30</f>
        <v>59022504.07000001</v>
      </c>
      <c r="D31" s="183">
        <f>D29+D30</f>
        <v>82394869.50999998</v>
      </c>
      <c r="E31" s="183">
        <f>E29+E30</f>
        <v>28401160.88</v>
      </c>
      <c r="F31" s="183">
        <f>F29+F30</f>
        <v>53993708.62999999</v>
      </c>
      <c r="G31" s="1"/>
    </row>
    <row r="32" spans="1:7" ht="12.75">
      <c r="A32" s="212" t="s">
        <v>40</v>
      </c>
      <c r="B32" s="213" t="s">
        <v>42</v>
      </c>
      <c r="C32" s="214">
        <v>1919001.39</v>
      </c>
      <c r="D32" s="214">
        <v>1949535.55</v>
      </c>
      <c r="E32" s="215">
        <v>0</v>
      </c>
      <c r="F32" s="215">
        <v>1949535.55</v>
      </c>
      <c r="G32" s="1"/>
    </row>
    <row r="33" spans="1:7" ht="12.75">
      <c r="A33" s="219"/>
      <c r="B33" s="218" t="s">
        <v>41</v>
      </c>
      <c r="C33" s="217">
        <f>C31+C32</f>
        <v>60941505.46000001</v>
      </c>
      <c r="D33" s="217">
        <f>D31+D32</f>
        <v>84344405.05999997</v>
      </c>
      <c r="E33" s="217">
        <f>E31+E32</f>
        <v>28401160.88</v>
      </c>
      <c r="F33" s="217">
        <f>F31+F32</f>
        <v>55943244.179999985</v>
      </c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12.75">
      <c r="A36" s="1"/>
      <c r="B36" s="1"/>
      <c r="C36" s="1"/>
      <c r="D36" s="1"/>
      <c r="E36" s="1"/>
      <c r="F36" s="26"/>
      <c r="G36" s="1"/>
    </row>
    <row r="37" spans="1:7" ht="12.75">
      <c r="A37" s="1"/>
      <c r="B37" s="1"/>
      <c r="C37" s="1"/>
      <c r="D37" s="1"/>
      <c r="E37" s="1"/>
      <c r="F37" s="26"/>
      <c r="G37" s="1"/>
    </row>
    <row r="38" spans="1:7" ht="6.75" customHeight="1">
      <c r="A38" s="1"/>
      <c r="B38" s="1"/>
      <c r="C38" s="1"/>
      <c r="D38" s="1"/>
      <c r="E38" s="1"/>
      <c r="F38" s="26"/>
      <c r="G38" s="1"/>
    </row>
    <row r="39" spans="1:7" ht="15">
      <c r="A39" s="1"/>
      <c r="B39" s="1"/>
      <c r="C39" s="276"/>
      <c r="D39" s="276"/>
      <c r="E39" s="1"/>
      <c r="F39" s="184" t="s">
        <v>265</v>
      </c>
      <c r="G39" s="1"/>
    </row>
    <row r="40" spans="1:7" ht="20.25" customHeight="1">
      <c r="A40" s="501" t="s">
        <v>320</v>
      </c>
      <c r="B40" s="501"/>
      <c r="C40" s="501"/>
      <c r="D40" s="501"/>
      <c r="E40" s="501"/>
      <c r="F40" s="50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40.5" customHeight="1">
      <c r="A42" s="182" t="s">
        <v>0</v>
      </c>
      <c r="B42" s="453" t="s">
        <v>1</v>
      </c>
      <c r="C42" s="453" t="s">
        <v>312</v>
      </c>
      <c r="D42" s="453" t="s">
        <v>295</v>
      </c>
      <c r="E42" s="453" t="s">
        <v>31</v>
      </c>
      <c r="F42" s="450" t="s">
        <v>296</v>
      </c>
      <c r="G42" s="1"/>
    </row>
    <row r="43" spans="1:7" ht="12.75">
      <c r="A43" s="189">
        <v>107</v>
      </c>
      <c r="B43" s="51" t="s">
        <v>51</v>
      </c>
      <c r="C43" s="52">
        <v>28198.29</v>
      </c>
      <c r="D43" s="52">
        <v>28198.29</v>
      </c>
      <c r="E43" s="53">
        <v>13570.43</v>
      </c>
      <c r="F43" s="53">
        <f>(D43-E43)</f>
        <v>14627.86</v>
      </c>
      <c r="G43" s="1"/>
    </row>
    <row r="44" spans="1:7" ht="12.75">
      <c r="A44" s="189">
        <v>803</v>
      </c>
      <c r="B44" s="51" t="s">
        <v>118</v>
      </c>
      <c r="C44" s="52">
        <v>3500</v>
      </c>
      <c r="D44" s="52">
        <v>3500</v>
      </c>
      <c r="E44" s="53">
        <v>3500</v>
      </c>
      <c r="F44" s="53">
        <f>(D44-E44)</f>
        <v>0</v>
      </c>
      <c r="G44" s="1"/>
    </row>
    <row r="45" spans="1:7" ht="25.5" hidden="1">
      <c r="A45" s="189">
        <v>808</v>
      </c>
      <c r="B45" s="185" t="s">
        <v>54</v>
      </c>
      <c r="C45" s="52"/>
      <c r="D45" s="52"/>
      <c r="E45" s="53"/>
      <c r="F45" s="53">
        <f>(D45-E45)</f>
        <v>0</v>
      </c>
      <c r="G45" s="1"/>
    </row>
    <row r="46" spans="1:7" ht="12.75">
      <c r="A46" s="189">
        <v>491</v>
      </c>
      <c r="B46" s="185" t="s">
        <v>6</v>
      </c>
      <c r="C46" s="52">
        <v>15657.9</v>
      </c>
      <c r="D46" s="52">
        <v>15657.9</v>
      </c>
      <c r="E46" s="53">
        <v>9786.19</v>
      </c>
      <c r="F46" s="53">
        <f>(D46-E46)</f>
        <v>5871.709999999999</v>
      </c>
      <c r="G46" s="1"/>
    </row>
    <row r="47" spans="1:7" ht="12.75">
      <c r="A47" s="182"/>
      <c r="B47" s="182" t="s">
        <v>9</v>
      </c>
      <c r="C47" s="183">
        <f>SUM(C43:C46)</f>
        <v>47356.19</v>
      </c>
      <c r="D47" s="183">
        <f>SUM(D43:D46)</f>
        <v>47356.19</v>
      </c>
      <c r="E47" s="183">
        <f>SUM(E43:E46)</f>
        <v>26856.620000000003</v>
      </c>
      <c r="F47" s="183">
        <f>SUM(F43:F46)</f>
        <v>20499.57</v>
      </c>
      <c r="G47" s="1"/>
    </row>
    <row r="48" spans="1:7" ht="12.75">
      <c r="A48" s="190" t="s">
        <v>33</v>
      </c>
      <c r="B48" s="51" t="s">
        <v>10</v>
      </c>
      <c r="C48" s="52">
        <v>0</v>
      </c>
      <c r="D48" s="52">
        <v>0</v>
      </c>
      <c r="E48" s="53">
        <v>0</v>
      </c>
      <c r="F48" s="53">
        <v>0</v>
      </c>
      <c r="G48" s="1"/>
    </row>
    <row r="49" spans="1:7" ht="27" customHeight="1">
      <c r="A49" s="182"/>
      <c r="B49" s="453" t="s">
        <v>32</v>
      </c>
      <c r="C49" s="183">
        <f>C47+C48</f>
        <v>47356.19</v>
      </c>
      <c r="D49" s="183">
        <f>D47+D48</f>
        <v>47356.19</v>
      </c>
      <c r="E49" s="183">
        <f>E47+E48</f>
        <v>26856.620000000003</v>
      </c>
      <c r="F49" s="183">
        <f>SUM(F47:F48)</f>
        <v>20499.57</v>
      </c>
      <c r="G49" s="1"/>
    </row>
    <row r="50" spans="1:7" ht="12.75">
      <c r="A50" s="191" t="s">
        <v>40</v>
      </c>
      <c r="B50" s="161" t="s">
        <v>42</v>
      </c>
      <c r="C50" s="192">
        <v>0</v>
      </c>
      <c r="D50" s="192">
        <v>0</v>
      </c>
      <c r="E50" s="193">
        <v>0</v>
      </c>
      <c r="F50" s="193">
        <v>0</v>
      </c>
      <c r="G50" s="1"/>
    </row>
    <row r="51" spans="1:7" ht="12.75">
      <c r="A51" s="398"/>
      <c r="B51" s="272" t="s">
        <v>41</v>
      </c>
      <c r="C51" s="195">
        <f>C49+C50</f>
        <v>47356.19</v>
      </c>
      <c r="D51" s="195">
        <f>D49+D50</f>
        <v>47356.19</v>
      </c>
      <c r="E51" s="195">
        <f>E49+E50</f>
        <v>26856.620000000003</v>
      </c>
      <c r="F51" s="195">
        <f>F49+F50</f>
        <v>20499.57</v>
      </c>
      <c r="G51" s="1"/>
    </row>
    <row r="52" spans="1:7" ht="12.75">
      <c r="A52" s="1"/>
      <c r="B52" s="1"/>
      <c r="C52" s="26"/>
      <c r="D52" s="26"/>
      <c r="E52" s="26"/>
      <c r="F52" s="26"/>
      <c r="G52" s="1"/>
    </row>
    <row r="53" spans="1:7" ht="15">
      <c r="A53" s="502" t="s">
        <v>323</v>
      </c>
      <c r="B53" s="502"/>
      <c r="C53" s="502"/>
      <c r="D53" s="502"/>
      <c r="E53" s="502"/>
      <c r="F53" s="502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40.5" customHeight="1">
      <c r="A55" s="182" t="s">
        <v>0</v>
      </c>
      <c r="B55" s="453" t="s">
        <v>1</v>
      </c>
      <c r="C55" s="453" t="s">
        <v>294</v>
      </c>
      <c r="D55" s="453" t="s">
        <v>295</v>
      </c>
      <c r="E55" s="453" t="s">
        <v>31</v>
      </c>
      <c r="F55" s="450" t="s">
        <v>296</v>
      </c>
      <c r="G55" s="1"/>
    </row>
    <row r="56" spans="1:7" ht="10.5" customHeight="1" hidden="1">
      <c r="A56" s="189">
        <v>32</v>
      </c>
      <c r="B56" s="51" t="s">
        <v>170</v>
      </c>
      <c r="C56" s="52"/>
      <c r="D56" s="52"/>
      <c r="E56" s="53">
        <v>0</v>
      </c>
      <c r="F56" s="53">
        <f>(D56-E56)</f>
        <v>0</v>
      </c>
      <c r="G56" s="1"/>
    </row>
    <row r="57" spans="1:7" ht="12.75">
      <c r="A57" s="189">
        <v>107</v>
      </c>
      <c r="B57" s="51" t="s">
        <v>51</v>
      </c>
      <c r="C57" s="52">
        <v>1446637.6</v>
      </c>
      <c r="D57" s="52">
        <v>1446637.6</v>
      </c>
      <c r="E57" s="53">
        <v>426549.01</v>
      </c>
      <c r="F57" s="53">
        <f aca="true" t="shared" si="1" ref="F57:F66">(D57-E57)</f>
        <v>1020088.5900000001</v>
      </c>
      <c r="G57" s="1"/>
    </row>
    <row r="58" spans="1:7" ht="12.75">
      <c r="A58" s="189">
        <v>211</v>
      </c>
      <c r="B58" s="51" t="s">
        <v>34</v>
      </c>
      <c r="C58" s="52">
        <v>107436.4</v>
      </c>
      <c r="D58" s="52">
        <v>107436.4</v>
      </c>
      <c r="E58" s="53">
        <v>19025.19</v>
      </c>
      <c r="F58" s="53">
        <f t="shared" si="1"/>
        <v>88411.20999999999</v>
      </c>
      <c r="G58" s="1"/>
    </row>
    <row r="59" spans="1:7" ht="12.75" hidden="1">
      <c r="A59" s="189">
        <v>226</v>
      </c>
      <c r="B59" s="51" t="s">
        <v>4</v>
      </c>
      <c r="C59" s="52"/>
      <c r="D59" s="52"/>
      <c r="E59" s="53"/>
      <c r="F59" s="53">
        <f t="shared" si="1"/>
        <v>0</v>
      </c>
      <c r="G59" s="1"/>
    </row>
    <row r="60" spans="1:7" ht="12.75">
      <c r="A60" s="189">
        <v>290</v>
      </c>
      <c r="B60" s="51" t="s">
        <v>108</v>
      </c>
      <c r="C60" s="52">
        <v>16452.21</v>
      </c>
      <c r="D60" s="52">
        <v>16452.21</v>
      </c>
      <c r="E60" s="53">
        <v>10077.09</v>
      </c>
      <c r="F60" s="53">
        <f t="shared" si="1"/>
        <v>6375.119999999999</v>
      </c>
      <c r="G60" s="1"/>
    </row>
    <row r="61" spans="1:7" ht="12.75">
      <c r="A61" s="189">
        <v>310</v>
      </c>
      <c r="B61" s="51" t="s">
        <v>5</v>
      </c>
      <c r="C61" s="52">
        <v>15709.87</v>
      </c>
      <c r="D61" s="52">
        <v>15709.87</v>
      </c>
      <c r="E61" s="53">
        <v>15709.87</v>
      </c>
      <c r="F61" s="53">
        <f t="shared" si="1"/>
        <v>0</v>
      </c>
      <c r="G61" s="1"/>
    </row>
    <row r="62" spans="1:7" ht="12.75">
      <c r="A62" s="189">
        <v>491</v>
      </c>
      <c r="B62" s="51" t="s">
        <v>6</v>
      </c>
      <c r="C62" s="52">
        <v>3560</v>
      </c>
      <c r="D62" s="52">
        <v>3560</v>
      </c>
      <c r="E62" s="53">
        <v>3560</v>
      </c>
      <c r="F62" s="53">
        <f t="shared" si="1"/>
        <v>0</v>
      </c>
      <c r="G62" s="1"/>
    </row>
    <row r="63" spans="1:7" ht="12.75">
      <c r="A63" s="189">
        <v>624</v>
      </c>
      <c r="B63" s="51" t="s">
        <v>114</v>
      </c>
      <c r="C63" s="52">
        <v>15950</v>
      </c>
      <c r="D63" s="52">
        <v>15950</v>
      </c>
      <c r="E63" s="53">
        <v>13424.58</v>
      </c>
      <c r="F63" s="53">
        <f t="shared" si="1"/>
        <v>2525.42</v>
      </c>
      <c r="G63" s="1"/>
    </row>
    <row r="64" spans="1:7" ht="12.75" hidden="1">
      <c r="A64" s="189">
        <v>626</v>
      </c>
      <c r="B64" s="51" t="s">
        <v>115</v>
      </c>
      <c r="C64" s="52"/>
      <c r="D64" s="52"/>
      <c r="E64" s="53"/>
      <c r="F64" s="53">
        <f t="shared" si="1"/>
        <v>0</v>
      </c>
      <c r="G64" s="1"/>
    </row>
    <row r="65" spans="1:7" ht="12.75">
      <c r="A65" s="189">
        <v>803</v>
      </c>
      <c r="B65" s="51" t="s">
        <v>118</v>
      </c>
      <c r="C65" s="52">
        <v>15855.24</v>
      </c>
      <c r="D65" s="52">
        <v>15855.24</v>
      </c>
      <c r="E65" s="53">
        <v>15855.24</v>
      </c>
      <c r="F65" s="53">
        <f t="shared" si="1"/>
        <v>0</v>
      </c>
      <c r="G65" s="1"/>
    </row>
    <row r="66" spans="1:7" ht="14.25" customHeight="1">
      <c r="A66" s="189">
        <v>808</v>
      </c>
      <c r="B66" s="185" t="s">
        <v>54</v>
      </c>
      <c r="C66" s="52">
        <v>10085.07</v>
      </c>
      <c r="D66" s="52">
        <v>5088.66</v>
      </c>
      <c r="E66" s="53">
        <v>5088.66</v>
      </c>
      <c r="F66" s="53">
        <f t="shared" si="1"/>
        <v>0</v>
      </c>
      <c r="G66" s="1"/>
    </row>
    <row r="67" spans="1:7" ht="12.75">
      <c r="A67" s="182"/>
      <c r="B67" s="182" t="s">
        <v>9</v>
      </c>
      <c r="C67" s="183">
        <f>SUM(C56:C66)</f>
        <v>1631686.3900000001</v>
      </c>
      <c r="D67" s="183">
        <f>SUM(D56:D66)</f>
        <v>1626689.98</v>
      </c>
      <c r="E67" s="183">
        <f>SUM(E56:E66)</f>
        <v>509289.64</v>
      </c>
      <c r="F67" s="183">
        <f>SUM(F56:F66)</f>
        <v>1117400.34</v>
      </c>
      <c r="G67" s="1"/>
    </row>
    <row r="68" spans="1:7" ht="12.75">
      <c r="A68" s="190" t="s">
        <v>33</v>
      </c>
      <c r="B68" s="51" t="s">
        <v>10</v>
      </c>
      <c r="C68" s="52">
        <v>0</v>
      </c>
      <c r="D68" s="52">
        <v>0</v>
      </c>
      <c r="E68" s="53">
        <v>0</v>
      </c>
      <c r="F68" s="53">
        <v>0</v>
      </c>
      <c r="G68" s="1"/>
    </row>
    <row r="69" spans="1:7" ht="26.25" customHeight="1">
      <c r="A69" s="182"/>
      <c r="B69" s="453" t="s">
        <v>32</v>
      </c>
      <c r="C69" s="183">
        <f>C67+C68</f>
        <v>1631686.3900000001</v>
      </c>
      <c r="D69" s="183">
        <f>D67+D68</f>
        <v>1626689.98</v>
      </c>
      <c r="E69" s="183">
        <f>E67+E68</f>
        <v>509289.64</v>
      </c>
      <c r="F69" s="183">
        <f>SUM(F67:F68)</f>
        <v>1117400.34</v>
      </c>
      <c r="G69" s="1"/>
    </row>
    <row r="70" spans="1:7" ht="12.75">
      <c r="A70" s="191" t="s">
        <v>40</v>
      </c>
      <c r="B70" s="161" t="s">
        <v>42</v>
      </c>
      <c r="C70" s="192">
        <v>0</v>
      </c>
      <c r="D70" s="192">
        <v>0</v>
      </c>
      <c r="E70" s="193">
        <v>0</v>
      </c>
      <c r="F70" s="193">
        <v>0</v>
      </c>
      <c r="G70" s="1"/>
    </row>
    <row r="71" spans="1:7" ht="12.75">
      <c r="A71" s="398"/>
      <c r="B71" s="272" t="s">
        <v>41</v>
      </c>
      <c r="C71" s="195">
        <f>C69+C70</f>
        <v>1631686.3900000001</v>
      </c>
      <c r="D71" s="195">
        <f>D69+D70</f>
        <v>1626689.98</v>
      </c>
      <c r="E71" s="195">
        <f>E69+E70</f>
        <v>509289.64</v>
      </c>
      <c r="F71" s="195">
        <f>F69+F70</f>
        <v>1117400.34</v>
      </c>
      <c r="G71" s="1"/>
    </row>
    <row r="72" spans="1:7" ht="12.75">
      <c r="A72" s="399"/>
      <c r="B72" s="400"/>
      <c r="C72" s="400"/>
      <c r="D72" s="400"/>
      <c r="E72" s="1"/>
      <c r="F72" s="1"/>
      <c r="G72" s="1"/>
    </row>
    <row r="73" spans="1:7" ht="12.75">
      <c r="A73" s="399"/>
      <c r="B73" s="400"/>
      <c r="C73" s="400"/>
      <c r="D73" s="400"/>
      <c r="E73" s="1"/>
      <c r="F73" s="1"/>
      <c r="G73" s="1"/>
    </row>
    <row r="74" spans="1:7" ht="12.75">
      <c r="A74" s="399"/>
      <c r="B74" s="401"/>
      <c r="C74" s="400"/>
      <c r="D74" s="400"/>
      <c r="E74" s="1"/>
      <c r="F74" s="1"/>
      <c r="G74" s="1"/>
    </row>
    <row r="75" spans="1:7" ht="15">
      <c r="A75" s="1"/>
      <c r="B75" s="1"/>
      <c r="C75" s="276"/>
      <c r="D75" s="276"/>
      <c r="E75" s="1"/>
      <c r="F75" s="184" t="s">
        <v>266</v>
      </c>
      <c r="G75" s="1"/>
    </row>
    <row r="76" spans="1:7" ht="15">
      <c r="A76" s="501" t="s">
        <v>325</v>
      </c>
      <c r="B76" s="501"/>
      <c r="C76" s="501"/>
      <c r="D76" s="501"/>
      <c r="E76" s="501"/>
      <c r="F76" s="501"/>
      <c r="G76" s="1"/>
    </row>
    <row r="77" spans="1:7" ht="12.75">
      <c r="A77" s="399"/>
      <c r="B77" s="401"/>
      <c r="C77" s="400"/>
      <c r="D77" s="400"/>
      <c r="E77" s="1"/>
      <c r="F77" s="1"/>
      <c r="G77" s="1"/>
    </row>
    <row r="78" spans="1:7" ht="39.75" customHeight="1">
      <c r="A78" s="182" t="s">
        <v>0</v>
      </c>
      <c r="B78" s="453" t="s">
        <v>1</v>
      </c>
      <c r="C78" s="487" t="s">
        <v>312</v>
      </c>
      <c r="D78" s="487" t="s">
        <v>295</v>
      </c>
      <c r="E78" s="453" t="s">
        <v>31</v>
      </c>
      <c r="F78" s="486" t="s">
        <v>296</v>
      </c>
      <c r="G78" s="1"/>
    </row>
    <row r="79" spans="1:7" ht="12.75" hidden="1">
      <c r="A79" s="189">
        <v>32</v>
      </c>
      <c r="B79" s="51" t="s">
        <v>170</v>
      </c>
      <c r="C79" s="52"/>
      <c r="D79" s="52"/>
      <c r="E79" s="53">
        <v>0</v>
      </c>
      <c r="F79" s="53">
        <f>D79-E79</f>
        <v>0</v>
      </c>
      <c r="G79" s="1"/>
    </row>
    <row r="80" spans="1:7" ht="12.75">
      <c r="A80" s="189">
        <v>107</v>
      </c>
      <c r="B80" s="51" t="s">
        <v>51</v>
      </c>
      <c r="C80" s="52">
        <v>7135855.52</v>
      </c>
      <c r="D80" s="52">
        <v>7135855.52</v>
      </c>
      <c r="E80" s="53">
        <v>2846280.39</v>
      </c>
      <c r="F80" s="53">
        <f>(D80-E80)</f>
        <v>4289575.129999999</v>
      </c>
      <c r="G80" s="1"/>
    </row>
    <row r="81" spans="1:7" ht="12.75">
      <c r="A81" s="189">
        <v>226</v>
      </c>
      <c r="B81" s="51" t="s">
        <v>4</v>
      </c>
      <c r="C81" s="52">
        <v>70844.09</v>
      </c>
      <c r="D81" s="52">
        <v>70844.09</v>
      </c>
      <c r="E81" s="53">
        <v>54549.89</v>
      </c>
      <c r="F81" s="53">
        <f aca="true" t="shared" si="2" ref="F81:F90">(D81-E81)</f>
        <v>16294.199999999997</v>
      </c>
      <c r="G81" s="1"/>
    </row>
    <row r="82" spans="1:7" ht="12.75">
      <c r="A82" s="189">
        <v>290</v>
      </c>
      <c r="B82" s="51" t="s">
        <v>108</v>
      </c>
      <c r="C82" s="52">
        <v>1474854.57</v>
      </c>
      <c r="D82" s="52">
        <v>1474854.57</v>
      </c>
      <c r="E82" s="53">
        <v>331842.24</v>
      </c>
      <c r="F82" s="53">
        <f t="shared" si="2"/>
        <v>1143012.33</v>
      </c>
      <c r="G82" s="1"/>
    </row>
    <row r="83" spans="1:7" ht="12.75" hidden="1">
      <c r="A83" s="189">
        <v>310</v>
      </c>
      <c r="B83" s="51" t="s">
        <v>5</v>
      </c>
      <c r="C83" s="52"/>
      <c r="D83" s="52"/>
      <c r="E83" s="53"/>
      <c r="F83" s="53">
        <f t="shared" si="2"/>
        <v>0</v>
      </c>
      <c r="G83" s="1"/>
    </row>
    <row r="84" spans="1:7" ht="12.75">
      <c r="A84" s="189">
        <v>491</v>
      </c>
      <c r="B84" s="51" t="s">
        <v>6</v>
      </c>
      <c r="C84" s="52">
        <v>0</v>
      </c>
      <c r="D84" s="52">
        <v>0</v>
      </c>
      <c r="E84" s="53">
        <v>0</v>
      </c>
      <c r="F84" s="53">
        <f t="shared" si="2"/>
        <v>0</v>
      </c>
      <c r="G84" s="1"/>
    </row>
    <row r="85" spans="1:7" ht="12.75">
      <c r="A85" s="189">
        <v>622</v>
      </c>
      <c r="B85" s="51" t="s">
        <v>267</v>
      </c>
      <c r="C85" s="52">
        <v>48839</v>
      </c>
      <c r="D85" s="52">
        <v>48839</v>
      </c>
      <c r="E85" s="53">
        <v>33451.31</v>
      </c>
      <c r="F85" s="53">
        <f t="shared" si="2"/>
        <v>15387.690000000002</v>
      </c>
      <c r="G85" s="1"/>
    </row>
    <row r="86" spans="1:7" ht="12.75">
      <c r="A86" s="189">
        <v>623</v>
      </c>
      <c r="B86" s="51" t="s">
        <v>285</v>
      </c>
      <c r="C86" s="52">
        <v>16351.92</v>
      </c>
      <c r="D86" s="52">
        <v>16351.92</v>
      </c>
      <c r="E86" s="53">
        <v>2452.79</v>
      </c>
      <c r="F86" s="53">
        <f t="shared" si="2"/>
        <v>13899.130000000001</v>
      </c>
      <c r="G86" s="1"/>
    </row>
    <row r="87" spans="1:7" ht="12.75">
      <c r="A87" s="189">
        <v>624</v>
      </c>
      <c r="B87" s="51" t="s">
        <v>114</v>
      </c>
      <c r="C87" s="52">
        <v>29961.13</v>
      </c>
      <c r="D87" s="52">
        <v>29961.13</v>
      </c>
      <c r="E87" s="53">
        <v>20954.57</v>
      </c>
      <c r="F87" s="53">
        <f t="shared" si="2"/>
        <v>9006.560000000001</v>
      </c>
      <c r="G87" s="1"/>
    </row>
    <row r="88" spans="1:7" ht="12.75" hidden="1">
      <c r="A88" s="189">
        <v>626</v>
      </c>
      <c r="B88" s="51" t="s">
        <v>115</v>
      </c>
      <c r="C88" s="52"/>
      <c r="D88" s="52"/>
      <c r="E88" s="53"/>
      <c r="F88" s="53">
        <f t="shared" si="2"/>
        <v>0</v>
      </c>
      <c r="G88" s="1"/>
    </row>
    <row r="89" spans="1:7" ht="12.75">
      <c r="A89" s="189">
        <v>803</v>
      </c>
      <c r="B89" s="51" t="s">
        <v>118</v>
      </c>
      <c r="C89" s="52">
        <v>11956</v>
      </c>
      <c r="D89" s="52">
        <v>11956</v>
      </c>
      <c r="E89" s="53">
        <v>10177.84</v>
      </c>
      <c r="F89" s="53">
        <f t="shared" si="2"/>
        <v>1778.1599999999999</v>
      </c>
      <c r="G89" s="1"/>
    </row>
    <row r="90" spans="1:7" ht="13.5" customHeight="1">
      <c r="A90" s="189">
        <v>808</v>
      </c>
      <c r="B90" s="185" t="s">
        <v>54</v>
      </c>
      <c r="C90" s="52">
        <v>33558.1</v>
      </c>
      <c r="D90" s="52">
        <v>33558.1</v>
      </c>
      <c r="E90" s="53">
        <v>31433.25</v>
      </c>
      <c r="F90" s="53">
        <f t="shared" si="2"/>
        <v>2124.8499999999985</v>
      </c>
      <c r="G90" s="1"/>
    </row>
    <row r="91" spans="1:7" ht="12" customHeight="1">
      <c r="A91" s="182"/>
      <c r="B91" s="182" t="s">
        <v>9</v>
      </c>
      <c r="C91" s="183">
        <f>SUM(C79:C90)</f>
        <v>8822220.33</v>
      </c>
      <c r="D91" s="183">
        <f>SUM(D79:D90)</f>
        <v>8822220.33</v>
      </c>
      <c r="E91" s="183">
        <f>SUM(E80:E90)</f>
        <v>3331142.2800000003</v>
      </c>
      <c r="F91" s="183">
        <f>SUM(F79:F90)</f>
        <v>5491078.049999999</v>
      </c>
      <c r="G91" s="1"/>
    </row>
    <row r="92" spans="1:7" ht="12.75">
      <c r="A92" s="190" t="s">
        <v>33</v>
      </c>
      <c r="B92" s="51" t="s">
        <v>10</v>
      </c>
      <c r="C92" s="52">
        <v>0</v>
      </c>
      <c r="D92" s="52">
        <v>0</v>
      </c>
      <c r="E92" s="53">
        <v>0</v>
      </c>
      <c r="F92" s="53">
        <v>0</v>
      </c>
      <c r="G92" s="1"/>
    </row>
    <row r="93" spans="1:7" ht="26.25" customHeight="1">
      <c r="A93" s="182"/>
      <c r="B93" s="453" t="s">
        <v>32</v>
      </c>
      <c r="C93" s="183">
        <f>C91+C92</f>
        <v>8822220.33</v>
      </c>
      <c r="D93" s="183">
        <f>D91+D92</f>
        <v>8822220.33</v>
      </c>
      <c r="E93" s="183">
        <f>E91+E92</f>
        <v>3331142.2800000003</v>
      </c>
      <c r="F93" s="183">
        <f>SUM(F91:F92)</f>
        <v>5491078.049999999</v>
      </c>
      <c r="G93" s="1"/>
    </row>
    <row r="94" spans="1:7" ht="12.75">
      <c r="A94" s="191" t="s">
        <v>40</v>
      </c>
      <c r="B94" s="161" t="s">
        <v>42</v>
      </c>
      <c r="C94" s="192">
        <v>0</v>
      </c>
      <c r="D94" s="192">
        <v>0</v>
      </c>
      <c r="E94" s="193">
        <v>0</v>
      </c>
      <c r="F94" s="193">
        <v>0</v>
      </c>
      <c r="G94" s="1"/>
    </row>
    <row r="95" spans="1:7" ht="12" customHeight="1">
      <c r="A95" s="398"/>
      <c r="B95" s="272" t="s">
        <v>41</v>
      </c>
      <c r="C95" s="195">
        <f>C93+C94</f>
        <v>8822220.33</v>
      </c>
      <c r="D95" s="195">
        <f>D93+D94</f>
        <v>8822220.33</v>
      </c>
      <c r="E95" s="195">
        <f>E93+E94</f>
        <v>3331142.2800000003</v>
      </c>
      <c r="F95" s="195">
        <f>F93+F94</f>
        <v>5491078.049999999</v>
      </c>
      <c r="G95" s="1"/>
    </row>
    <row r="96" spans="1:7" ht="12.75">
      <c r="A96" s="7"/>
      <c r="B96" s="7"/>
      <c r="C96" s="7"/>
      <c r="D96" s="7"/>
      <c r="E96" s="1"/>
      <c r="F96" s="1"/>
      <c r="G96" s="1"/>
    </row>
    <row r="97" spans="1:7" ht="15">
      <c r="A97" s="503" t="s">
        <v>327</v>
      </c>
      <c r="B97" s="503"/>
      <c r="C97" s="503"/>
      <c r="D97" s="503"/>
      <c r="E97" s="503"/>
      <c r="F97" s="503"/>
      <c r="G97" s="1"/>
    </row>
    <row r="98" spans="1:7" ht="12.75">
      <c r="A98" s="7"/>
      <c r="B98" s="7"/>
      <c r="C98" s="7"/>
      <c r="D98" s="7"/>
      <c r="E98" s="1"/>
      <c r="F98" s="1"/>
      <c r="G98" s="1"/>
    </row>
    <row r="99" spans="1:7" ht="38.25" customHeight="1">
      <c r="A99" s="182" t="s">
        <v>0</v>
      </c>
      <c r="B99" s="453" t="s">
        <v>1</v>
      </c>
      <c r="C99" s="453" t="s">
        <v>312</v>
      </c>
      <c r="D99" s="453" t="s">
        <v>295</v>
      </c>
      <c r="E99" s="453" t="s">
        <v>31</v>
      </c>
      <c r="F99" s="450" t="s">
        <v>296</v>
      </c>
      <c r="G99" s="1"/>
    </row>
    <row r="100" spans="1:7" ht="12.75" hidden="1">
      <c r="A100" s="189">
        <v>32</v>
      </c>
      <c r="B100" s="51" t="s">
        <v>170</v>
      </c>
      <c r="C100" s="52"/>
      <c r="D100" s="52"/>
      <c r="E100" s="53">
        <v>0</v>
      </c>
      <c r="F100" s="53">
        <f>(D100-E100)</f>
        <v>0</v>
      </c>
      <c r="G100" s="1"/>
    </row>
    <row r="101" spans="1:7" ht="12.75">
      <c r="A101" s="189">
        <v>107</v>
      </c>
      <c r="B101" s="51" t="s">
        <v>51</v>
      </c>
      <c r="C101" s="52">
        <v>1090318.14</v>
      </c>
      <c r="D101" s="52">
        <v>1090318.14</v>
      </c>
      <c r="E101" s="53">
        <v>497364.52</v>
      </c>
      <c r="F101" s="53">
        <f aca="true" t="shared" si="3" ref="F101:F108">(D101-E101)</f>
        <v>592953.6199999999</v>
      </c>
      <c r="G101" s="1"/>
    </row>
    <row r="102" spans="1:7" ht="12.75">
      <c r="A102" s="189">
        <v>211</v>
      </c>
      <c r="B102" s="51" t="s">
        <v>34</v>
      </c>
      <c r="C102" s="52">
        <v>15429.06</v>
      </c>
      <c r="D102" s="52">
        <v>15429.06</v>
      </c>
      <c r="E102" s="53">
        <v>14194.5</v>
      </c>
      <c r="F102" s="53">
        <f t="shared" si="3"/>
        <v>1234.5599999999995</v>
      </c>
      <c r="G102" s="1"/>
    </row>
    <row r="103" spans="1:7" ht="12.75">
      <c r="A103" s="189">
        <v>226</v>
      </c>
      <c r="B103" s="51" t="s">
        <v>4</v>
      </c>
      <c r="C103" s="52">
        <v>81347.78</v>
      </c>
      <c r="D103" s="52">
        <v>81347.78</v>
      </c>
      <c r="E103" s="53">
        <v>74839.76</v>
      </c>
      <c r="F103" s="53">
        <f t="shared" si="3"/>
        <v>6508.020000000004</v>
      </c>
      <c r="G103" s="1"/>
    </row>
    <row r="104" spans="1:7" ht="12.75">
      <c r="A104" s="189">
        <v>290</v>
      </c>
      <c r="B104" s="51" t="s">
        <v>108</v>
      </c>
      <c r="C104" s="52">
        <v>35616.56</v>
      </c>
      <c r="D104" s="52">
        <v>35616.56</v>
      </c>
      <c r="E104" s="53">
        <v>32767.4</v>
      </c>
      <c r="F104" s="53">
        <f t="shared" si="3"/>
        <v>2849.159999999996</v>
      </c>
      <c r="G104" s="1"/>
    </row>
    <row r="105" spans="1:7" ht="12.75" hidden="1">
      <c r="A105" s="189">
        <v>310</v>
      </c>
      <c r="B105" s="51" t="s">
        <v>5</v>
      </c>
      <c r="C105" s="52"/>
      <c r="D105" s="52"/>
      <c r="E105" s="53"/>
      <c r="F105" s="53">
        <f t="shared" si="3"/>
        <v>0</v>
      </c>
      <c r="G105" s="1"/>
    </row>
    <row r="106" spans="1:7" ht="12.75">
      <c r="A106" s="189">
        <v>491</v>
      </c>
      <c r="B106" s="51" t="s">
        <v>6</v>
      </c>
      <c r="C106" s="52">
        <v>13511.32</v>
      </c>
      <c r="D106" s="52">
        <v>13511.32</v>
      </c>
      <c r="E106" s="53">
        <v>13511.32</v>
      </c>
      <c r="F106" s="53">
        <f t="shared" si="3"/>
        <v>0</v>
      </c>
      <c r="G106" s="1"/>
    </row>
    <row r="107" spans="1:7" ht="12.75">
      <c r="A107" s="189">
        <v>624</v>
      </c>
      <c r="B107" s="51" t="s">
        <v>114</v>
      </c>
      <c r="C107" s="52">
        <v>14048.98</v>
      </c>
      <c r="D107" s="52">
        <v>14048.98</v>
      </c>
      <c r="E107" s="53">
        <v>7458.64</v>
      </c>
      <c r="F107" s="53">
        <f t="shared" si="3"/>
        <v>6590.339999999999</v>
      </c>
      <c r="G107" s="1"/>
    </row>
    <row r="108" spans="1:7" ht="12" customHeight="1">
      <c r="A108" s="189">
        <v>808</v>
      </c>
      <c r="B108" s="185" t="s">
        <v>54</v>
      </c>
      <c r="C108" s="52">
        <v>57706.54</v>
      </c>
      <c r="D108" s="52">
        <v>52228.74</v>
      </c>
      <c r="E108" s="53">
        <v>45798.38</v>
      </c>
      <c r="F108" s="53">
        <f t="shared" si="3"/>
        <v>6430.360000000001</v>
      </c>
      <c r="G108" s="1"/>
    </row>
    <row r="109" spans="1:7" ht="12" customHeight="1">
      <c r="A109" s="182"/>
      <c r="B109" s="182" t="s">
        <v>9</v>
      </c>
      <c r="C109" s="183">
        <f>SUM(C100:C108)</f>
        <v>1307978.3800000001</v>
      </c>
      <c r="D109" s="183">
        <f>SUM(D100:D108)</f>
        <v>1302500.58</v>
      </c>
      <c r="E109" s="183">
        <f>SUM(E100:E108)</f>
        <v>685934.52</v>
      </c>
      <c r="F109" s="183">
        <f>SUM(F100:F108)</f>
        <v>616566.0599999999</v>
      </c>
      <c r="G109" s="1"/>
    </row>
    <row r="110" spans="1:7" ht="12.75">
      <c r="A110" s="190" t="s">
        <v>33</v>
      </c>
      <c r="B110" s="51" t="s">
        <v>10</v>
      </c>
      <c r="C110" s="52">
        <v>0</v>
      </c>
      <c r="D110" s="52">
        <v>0</v>
      </c>
      <c r="E110" s="53">
        <v>0</v>
      </c>
      <c r="F110" s="53">
        <v>0</v>
      </c>
      <c r="G110" s="1"/>
    </row>
    <row r="111" spans="1:7" ht="24" customHeight="1">
      <c r="A111" s="182"/>
      <c r="B111" s="453" t="s">
        <v>32</v>
      </c>
      <c r="C111" s="183">
        <f>C109+C110</f>
        <v>1307978.3800000001</v>
      </c>
      <c r="D111" s="183">
        <f>D109+D110</f>
        <v>1302500.58</v>
      </c>
      <c r="E111" s="183">
        <f>E109+E110</f>
        <v>685934.52</v>
      </c>
      <c r="F111" s="183">
        <f>SUM(F109:F110)</f>
        <v>616566.0599999999</v>
      </c>
      <c r="G111" s="1"/>
    </row>
    <row r="112" spans="1:7" ht="12.75">
      <c r="A112" s="191" t="s">
        <v>40</v>
      </c>
      <c r="B112" s="161" t="s">
        <v>42</v>
      </c>
      <c r="C112" s="192">
        <v>0</v>
      </c>
      <c r="D112" s="192">
        <v>0</v>
      </c>
      <c r="E112" s="193">
        <v>0</v>
      </c>
      <c r="F112" s="193">
        <v>0</v>
      </c>
      <c r="G112" s="1"/>
    </row>
    <row r="113" spans="1:7" ht="11.25" customHeight="1">
      <c r="A113" s="398"/>
      <c r="B113" s="272" t="s">
        <v>41</v>
      </c>
      <c r="C113" s="195">
        <f>C111+C112</f>
        <v>1307978.3800000001</v>
      </c>
      <c r="D113" s="195">
        <f>D111+D112</f>
        <v>1302500.58</v>
      </c>
      <c r="E113" s="195">
        <f>E111+E112</f>
        <v>685934.52</v>
      </c>
      <c r="F113" s="195">
        <f>F111+F112</f>
        <v>616566.0599999999</v>
      </c>
      <c r="G113" s="1"/>
    </row>
  </sheetData>
  <sheetProtection/>
  <mergeCells count="6">
    <mergeCell ref="A1:E1"/>
    <mergeCell ref="A2:G2"/>
    <mergeCell ref="A40:F40"/>
    <mergeCell ref="A53:F53"/>
    <mergeCell ref="A76:F76"/>
    <mergeCell ref="A97:F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3.7109375" style="0" customWidth="1"/>
    <col min="4" max="4" width="14.140625" style="0" customWidth="1"/>
    <col min="5" max="5" width="19.57421875" style="0" customWidth="1"/>
    <col min="6" max="6" width="18.28125" style="0" customWidth="1"/>
  </cols>
  <sheetData>
    <row r="1" ht="3.75" customHeight="1"/>
    <row r="2" spans="2:6" ht="29.25" customHeight="1">
      <c r="B2" s="358"/>
      <c r="C2" s="353"/>
      <c r="D2" s="353"/>
      <c r="E2" s="353"/>
      <c r="F2" s="184" t="s">
        <v>197</v>
      </c>
    </row>
    <row r="3" spans="2:6" ht="50.25" customHeight="1">
      <c r="B3" s="522" t="s">
        <v>289</v>
      </c>
      <c r="C3" s="523"/>
      <c r="D3" s="523"/>
      <c r="E3" s="523"/>
      <c r="F3" s="523"/>
    </row>
    <row r="4" spans="2:6" ht="21" customHeight="1">
      <c r="B4" s="3"/>
      <c r="C4" s="3"/>
      <c r="D4" s="3"/>
      <c r="E4" s="3"/>
      <c r="F4" s="3"/>
    </row>
    <row r="5" spans="2:6" ht="49.5" customHeight="1">
      <c r="B5" s="359" t="s">
        <v>198</v>
      </c>
      <c r="C5" s="453" t="s">
        <v>199</v>
      </c>
      <c r="D5" s="453" t="s">
        <v>200</v>
      </c>
      <c r="E5" s="453" t="s">
        <v>201</v>
      </c>
      <c r="F5" s="453" t="s">
        <v>202</v>
      </c>
    </row>
    <row r="6" spans="2:6" ht="17.25" customHeight="1">
      <c r="B6" s="65">
        <v>1</v>
      </c>
      <c r="C6" s="65" t="s">
        <v>203</v>
      </c>
      <c r="D6" s="446">
        <v>0.2786</v>
      </c>
      <c r="E6" s="4">
        <v>3718</v>
      </c>
      <c r="F6" s="4">
        <v>301413</v>
      </c>
    </row>
    <row r="7" spans="2:6" ht="18" customHeight="1">
      <c r="B7" s="65">
        <v>2</v>
      </c>
      <c r="C7" s="65" t="s">
        <v>204</v>
      </c>
      <c r="D7" s="446">
        <v>0.2639</v>
      </c>
      <c r="E7" s="4">
        <v>2200</v>
      </c>
      <c r="F7" s="4">
        <v>46400</v>
      </c>
    </row>
    <row r="8" spans="2:6" ht="17.25" customHeight="1">
      <c r="B8" s="65">
        <v>3</v>
      </c>
      <c r="C8" s="65" t="s">
        <v>205</v>
      </c>
      <c r="D8" s="446">
        <v>0.1191</v>
      </c>
      <c r="E8" s="4">
        <v>884</v>
      </c>
      <c r="F8" s="4">
        <v>23085</v>
      </c>
    </row>
    <row r="9" spans="2:6" ht="17.25" customHeight="1">
      <c r="B9" s="65">
        <v>4</v>
      </c>
      <c r="C9" s="65" t="s">
        <v>206</v>
      </c>
      <c r="D9" s="446">
        <v>0.2632</v>
      </c>
      <c r="E9" s="4">
        <v>4996</v>
      </c>
      <c r="F9" s="4">
        <v>50901</v>
      </c>
    </row>
    <row r="10" spans="2:6" ht="18" customHeight="1">
      <c r="B10" s="65">
        <v>5</v>
      </c>
      <c r="C10" s="65" t="s">
        <v>207</v>
      </c>
      <c r="D10" s="446">
        <v>0.2386</v>
      </c>
      <c r="E10" s="4">
        <v>2246</v>
      </c>
      <c r="F10" s="4">
        <v>12873</v>
      </c>
    </row>
    <row r="11" spans="2:6" ht="15.75" customHeight="1">
      <c r="B11" s="65">
        <v>6</v>
      </c>
      <c r="C11" s="65" t="s">
        <v>208</v>
      </c>
      <c r="D11" s="446">
        <v>0.5274</v>
      </c>
      <c r="E11" s="4">
        <v>4668</v>
      </c>
      <c r="F11" s="4">
        <v>81572</v>
      </c>
    </row>
    <row r="12" spans="2:6" ht="17.25" customHeight="1">
      <c r="B12" s="65">
        <v>7</v>
      </c>
      <c r="C12" s="65" t="s">
        <v>209</v>
      </c>
      <c r="D12" s="446">
        <v>0.4422</v>
      </c>
      <c r="E12" s="4">
        <v>0</v>
      </c>
      <c r="F12" s="4">
        <v>0</v>
      </c>
    </row>
    <row r="13" spans="2:6" ht="17.25" customHeight="1">
      <c r="B13" s="65">
        <v>8</v>
      </c>
      <c r="C13" s="65" t="s">
        <v>210</v>
      </c>
      <c r="D13" s="446">
        <v>0.016</v>
      </c>
      <c r="E13" s="4">
        <v>3505.2</v>
      </c>
      <c r="F13" s="4">
        <v>133130</v>
      </c>
    </row>
    <row r="14" spans="2:6" ht="16.5" customHeight="1">
      <c r="B14" s="65">
        <v>9</v>
      </c>
      <c r="C14" s="65" t="s">
        <v>211</v>
      </c>
      <c r="D14" s="446">
        <v>0.0097</v>
      </c>
      <c r="E14" s="4">
        <v>2253.6</v>
      </c>
      <c r="F14" s="4">
        <v>82274</v>
      </c>
    </row>
    <row r="15" spans="2:6" ht="18" customHeight="1">
      <c r="B15" s="65">
        <v>10</v>
      </c>
      <c r="C15" s="65" t="s">
        <v>212</v>
      </c>
      <c r="D15" s="446">
        <v>0.0041</v>
      </c>
      <c r="E15" s="4">
        <v>889.2</v>
      </c>
      <c r="F15" s="4">
        <v>33065</v>
      </c>
    </row>
    <row r="16" spans="2:6" ht="16.5" customHeight="1">
      <c r="B16" s="65">
        <v>11</v>
      </c>
      <c r="C16" s="65" t="s">
        <v>213</v>
      </c>
      <c r="D16" s="446">
        <v>0.0052</v>
      </c>
      <c r="E16" s="4">
        <v>1140</v>
      </c>
      <c r="F16" s="4">
        <v>44284</v>
      </c>
    </row>
    <row r="17" spans="2:6" ht="18" customHeight="1">
      <c r="B17" s="65">
        <v>12</v>
      </c>
      <c r="C17" s="65" t="s">
        <v>214</v>
      </c>
      <c r="D17" s="446">
        <v>0.0092</v>
      </c>
      <c r="E17" s="4">
        <v>2013.6</v>
      </c>
      <c r="F17" s="4">
        <v>72476</v>
      </c>
    </row>
    <row r="18" spans="2:6" ht="18.75" customHeight="1">
      <c r="B18" s="65">
        <v>13</v>
      </c>
      <c r="C18" s="65" t="s">
        <v>215</v>
      </c>
      <c r="D18" s="446">
        <v>0.0135</v>
      </c>
      <c r="E18" s="4">
        <v>2955.6</v>
      </c>
      <c r="F18" s="4">
        <v>113535</v>
      </c>
    </row>
    <row r="19" spans="2:6" ht="20.25" customHeight="1">
      <c r="B19" s="360"/>
      <c r="C19" s="182" t="s">
        <v>216</v>
      </c>
      <c r="D19" s="447">
        <f>SUM(D6:D18)</f>
        <v>2.1907</v>
      </c>
      <c r="E19" s="183">
        <f>SUM(E6:E18)</f>
        <v>31469.199999999997</v>
      </c>
      <c r="F19" s="183">
        <f>SUM(F6:F18)</f>
        <v>995008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8"/>
  <sheetViews>
    <sheetView zoomScalePageLayoutView="0" workbookViewId="0" topLeftCell="A80">
      <selection activeCell="F90" sqref="F90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540" t="s">
        <v>217</v>
      </c>
      <c r="C2" s="580"/>
      <c r="D2" s="580"/>
      <c r="E2" s="580"/>
      <c r="F2" s="580"/>
      <c r="G2" s="580"/>
      <c r="H2" s="580"/>
      <c r="I2" s="580"/>
      <c r="J2" s="580"/>
    </row>
    <row r="3" spans="2:10" ht="15">
      <c r="B3" s="501" t="s">
        <v>303</v>
      </c>
      <c r="C3" s="501"/>
      <c r="D3" s="501"/>
      <c r="E3" s="501"/>
      <c r="F3" s="501"/>
      <c r="G3" s="501"/>
      <c r="H3" s="501"/>
      <c r="I3" s="501"/>
      <c r="J3" s="50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51" t="s">
        <v>0</v>
      </c>
      <c r="C6" s="452" t="s">
        <v>1</v>
      </c>
      <c r="D6" s="489" t="s">
        <v>281</v>
      </c>
      <c r="E6" s="489" t="s">
        <v>282</v>
      </c>
      <c r="F6" s="490" t="s">
        <v>283</v>
      </c>
      <c r="G6" s="482" t="s">
        <v>306</v>
      </c>
      <c r="H6" s="482" t="s">
        <v>307</v>
      </c>
      <c r="I6" s="484" t="s">
        <v>308</v>
      </c>
      <c r="J6" s="482" t="s">
        <v>304</v>
      </c>
    </row>
    <row r="7" spans="2:10" ht="14.25" customHeight="1">
      <c r="B7" s="230">
        <v>105</v>
      </c>
      <c r="C7" s="231" t="s">
        <v>2</v>
      </c>
      <c r="D7" s="174">
        <v>1307702.89</v>
      </c>
      <c r="E7" s="175">
        <v>381306.47</v>
      </c>
      <c r="F7" s="174">
        <f aca="true" t="shared" si="0" ref="F7:F23">D7-E7</f>
        <v>926396.4199999999</v>
      </c>
      <c r="G7" s="174">
        <v>7109718.02</v>
      </c>
      <c r="H7" s="175">
        <v>495271.46</v>
      </c>
      <c r="I7" s="174">
        <f aca="true" t="shared" si="1" ref="I7:I27">G7-H7</f>
        <v>6614446.56</v>
      </c>
      <c r="J7" s="233">
        <f>G7-D7</f>
        <v>5802015.13</v>
      </c>
    </row>
    <row r="8" spans="2:10" ht="12" customHeight="1">
      <c r="B8" s="230">
        <v>106</v>
      </c>
      <c r="C8" s="231" t="s">
        <v>35</v>
      </c>
      <c r="D8" s="174">
        <v>56197.93</v>
      </c>
      <c r="E8" s="175">
        <v>6907.67</v>
      </c>
      <c r="F8" s="174">
        <f t="shared" si="0"/>
        <v>49290.26</v>
      </c>
      <c r="G8" s="174">
        <v>59247.93</v>
      </c>
      <c r="H8" s="175">
        <v>8312.62</v>
      </c>
      <c r="I8" s="174">
        <f t="shared" si="1"/>
        <v>50935.31</v>
      </c>
      <c r="J8" s="233">
        <f aca="true" t="shared" si="2" ref="J8:J28">G8-D8</f>
        <v>3050</v>
      </c>
    </row>
    <row r="9" spans="2:10" ht="12" customHeight="1">
      <c r="B9" s="230">
        <v>107</v>
      </c>
      <c r="C9" s="231" t="s">
        <v>218</v>
      </c>
      <c r="D9" s="174">
        <v>5452653.68</v>
      </c>
      <c r="E9" s="175">
        <v>815750.56</v>
      </c>
      <c r="F9" s="174">
        <f t="shared" si="0"/>
        <v>4636903.119999999</v>
      </c>
      <c r="G9" s="174">
        <v>7475266.88</v>
      </c>
      <c r="H9" s="175">
        <v>969127.32</v>
      </c>
      <c r="I9" s="174">
        <f t="shared" si="1"/>
        <v>6506139.56</v>
      </c>
      <c r="J9" s="233">
        <f t="shared" si="2"/>
        <v>2022613.2000000002</v>
      </c>
    </row>
    <row r="10" spans="2:10" ht="13.5" customHeight="1">
      <c r="B10" s="230">
        <v>109</v>
      </c>
      <c r="C10" s="231" t="s">
        <v>3</v>
      </c>
      <c r="D10" s="174">
        <v>253383.18</v>
      </c>
      <c r="E10" s="175">
        <v>139370.17</v>
      </c>
      <c r="F10" s="174">
        <f t="shared" si="0"/>
        <v>114013.00999999998</v>
      </c>
      <c r="G10" s="174">
        <v>866262.48</v>
      </c>
      <c r="H10" s="175">
        <v>152018.65</v>
      </c>
      <c r="I10" s="174">
        <f t="shared" si="1"/>
        <v>714243.83</v>
      </c>
      <c r="J10" s="233">
        <f t="shared" si="2"/>
        <v>612879.3</v>
      </c>
    </row>
    <row r="11" spans="2:10" ht="14.25" customHeight="1">
      <c r="B11" s="230">
        <v>110</v>
      </c>
      <c r="C11" s="231" t="s">
        <v>106</v>
      </c>
      <c r="D11" s="174">
        <v>1473630.37</v>
      </c>
      <c r="E11" s="175">
        <v>733914.14</v>
      </c>
      <c r="F11" s="174">
        <f t="shared" si="0"/>
        <v>739716.2300000001</v>
      </c>
      <c r="G11" s="174">
        <v>1848003.95</v>
      </c>
      <c r="H11" s="175">
        <v>760640.79</v>
      </c>
      <c r="I11" s="174">
        <f t="shared" si="1"/>
        <v>1087363.16</v>
      </c>
      <c r="J11" s="233">
        <f t="shared" si="2"/>
        <v>374373.57999999984</v>
      </c>
    </row>
    <row r="12" spans="2:10" ht="11.25" customHeight="1">
      <c r="B12" s="230">
        <v>211</v>
      </c>
      <c r="C12" s="231" t="s">
        <v>34</v>
      </c>
      <c r="D12" s="174">
        <v>16434149.25</v>
      </c>
      <c r="E12" s="175">
        <v>5201437.17</v>
      </c>
      <c r="F12" s="174">
        <f t="shared" si="0"/>
        <v>11232712.08</v>
      </c>
      <c r="G12" s="174">
        <v>18923610.8</v>
      </c>
      <c r="H12" s="175">
        <v>5996637.34</v>
      </c>
      <c r="I12" s="174">
        <f t="shared" si="1"/>
        <v>12926973.46</v>
      </c>
      <c r="J12" s="233">
        <f t="shared" si="2"/>
        <v>2489461.5500000007</v>
      </c>
    </row>
    <row r="13" spans="2:10" ht="11.25" customHeight="1">
      <c r="B13" s="230">
        <v>220</v>
      </c>
      <c r="C13" s="231" t="s">
        <v>36</v>
      </c>
      <c r="D13" s="174">
        <v>28592377.38</v>
      </c>
      <c r="E13" s="175">
        <v>14749766.82</v>
      </c>
      <c r="F13" s="174">
        <f t="shared" si="0"/>
        <v>13842610.559999999</v>
      </c>
      <c r="G13" s="174">
        <v>36148615.87</v>
      </c>
      <c r="H13" s="175">
        <v>15862205.45</v>
      </c>
      <c r="I13" s="174">
        <f t="shared" si="1"/>
        <v>20286410.419999998</v>
      </c>
      <c r="J13" s="233">
        <f t="shared" si="2"/>
        <v>7556238.489999998</v>
      </c>
    </row>
    <row r="14" spans="2:10" ht="14.25" customHeight="1">
      <c r="B14" s="230">
        <v>226</v>
      </c>
      <c r="C14" s="231" t="s">
        <v>4</v>
      </c>
      <c r="D14" s="174">
        <v>1215482.31</v>
      </c>
      <c r="E14" s="175">
        <v>369802.03</v>
      </c>
      <c r="F14" s="174">
        <f t="shared" si="0"/>
        <v>845680.28</v>
      </c>
      <c r="G14" s="174">
        <v>1215482.31</v>
      </c>
      <c r="H14" s="175">
        <v>400189.1</v>
      </c>
      <c r="I14" s="174">
        <f t="shared" si="1"/>
        <v>815293.2100000001</v>
      </c>
      <c r="J14" s="233">
        <f t="shared" si="2"/>
        <v>0</v>
      </c>
    </row>
    <row r="15" spans="2:10" ht="14.25" customHeight="1">
      <c r="B15" s="230">
        <v>290</v>
      </c>
      <c r="C15" s="231" t="s">
        <v>108</v>
      </c>
      <c r="D15" s="174">
        <v>0</v>
      </c>
      <c r="E15" s="175">
        <v>0</v>
      </c>
      <c r="F15" s="174">
        <f t="shared" si="0"/>
        <v>0</v>
      </c>
      <c r="G15" s="174">
        <v>2231215.07</v>
      </c>
      <c r="H15" s="175">
        <v>32396.61</v>
      </c>
      <c r="I15" s="174">
        <f t="shared" si="1"/>
        <v>2198818.46</v>
      </c>
      <c r="J15" s="233">
        <f t="shared" si="2"/>
        <v>2231215.07</v>
      </c>
    </row>
    <row r="16" spans="2:10" ht="14.25" customHeight="1">
      <c r="B16" s="230">
        <v>291</v>
      </c>
      <c r="C16" s="231" t="s">
        <v>305</v>
      </c>
      <c r="D16" s="174">
        <v>0</v>
      </c>
      <c r="E16" s="175">
        <v>0</v>
      </c>
      <c r="F16" s="174">
        <f t="shared" si="0"/>
        <v>0</v>
      </c>
      <c r="G16" s="174">
        <v>9963</v>
      </c>
      <c r="H16" s="175">
        <v>83</v>
      </c>
      <c r="I16" s="174">
        <f t="shared" si="1"/>
        <v>9880</v>
      </c>
      <c r="J16" s="233">
        <f t="shared" si="2"/>
        <v>9963</v>
      </c>
    </row>
    <row r="17" spans="2:10" ht="12" customHeight="1">
      <c r="B17" s="230">
        <v>310</v>
      </c>
      <c r="C17" s="231" t="s">
        <v>5</v>
      </c>
      <c r="D17" s="174">
        <v>198822.48</v>
      </c>
      <c r="E17" s="175">
        <v>114988.92</v>
      </c>
      <c r="F17" s="174">
        <f t="shared" si="0"/>
        <v>83833.56000000001</v>
      </c>
      <c r="G17" s="174">
        <v>116248.41</v>
      </c>
      <c r="H17" s="175">
        <v>82665.04</v>
      </c>
      <c r="I17" s="174">
        <f t="shared" si="1"/>
        <v>33583.37000000001</v>
      </c>
      <c r="J17" s="233">
        <f t="shared" si="2"/>
        <v>-82574.07</v>
      </c>
    </row>
    <row r="18" spans="2:10" ht="14.25" customHeight="1">
      <c r="B18" s="230">
        <v>344</v>
      </c>
      <c r="C18" s="231" t="s">
        <v>219</v>
      </c>
      <c r="D18" s="174">
        <v>11590</v>
      </c>
      <c r="E18" s="175">
        <v>10817.32</v>
      </c>
      <c r="F18" s="174">
        <f t="shared" si="0"/>
        <v>772.6800000000003</v>
      </c>
      <c r="G18" s="174">
        <v>11590</v>
      </c>
      <c r="H18" s="175">
        <v>11590</v>
      </c>
      <c r="I18" s="174">
        <f t="shared" si="1"/>
        <v>0</v>
      </c>
      <c r="J18" s="233">
        <f t="shared" si="2"/>
        <v>0</v>
      </c>
    </row>
    <row r="19" spans="2:10" ht="12.75">
      <c r="B19" s="230">
        <v>491</v>
      </c>
      <c r="C19" s="234" t="s">
        <v>6</v>
      </c>
      <c r="D19" s="174">
        <v>1575301.98</v>
      </c>
      <c r="E19" s="175">
        <v>1279525.48</v>
      </c>
      <c r="F19" s="174">
        <f t="shared" si="0"/>
        <v>295776.5</v>
      </c>
      <c r="G19" s="174">
        <v>1910653.33</v>
      </c>
      <c r="H19" s="175">
        <v>1350180.5</v>
      </c>
      <c r="I19" s="174">
        <f t="shared" si="1"/>
        <v>560472.8300000001</v>
      </c>
      <c r="J19" s="233">
        <f t="shared" si="2"/>
        <v>335351.3500000001</v>
      </c>
    </row>
    <row r="20" spans="2:10" ht="12.75">
      <c r="B20" s="230">
        <v>623</v>
      </c>
      <c r="C20" s="234" t="s">
        <v>268</v>
      </c>
      <c r="D20" s="174">
        <v>37852.77</v>
      </c>
      <c r="E20" s="175">
        <v>7726.04</v>
      </c>
      <c r="F20" s="174">
        <f t="shared" si="0"/>
        <v>30126.729999999996</v>
      </c>
      <c r="G20" s="174">
        <v>2013710.24</v>
      </c>
      <c r="H20" s="175">
        <v>52082.87</v>
      </c>
      <c r="I20" s="174">
        <f t="shared" si="1"/>
        <v>1961627.3699999999</v>
      </c>
      <c r="J20" s="233">
        <f t="shared" si="2"/>
        <v>1975857.47</v>
      </c>
    </row>
    <row r="21" spans="2:10" ht="12.75">
      <c r="B21" s="230">
        <v>624</v>
      </c>
      <c r="C21" s="234" t="s">
        <v>114</v>
      </c>
      <c r="D21" s="174">
        <v>56615</v>
      </c>
      <c r="E21" s="175">
        <v>45715.76</v>
      </c>
      <c r="F21" s="174">
        <f t="shared" si="0"/>
        <v>10899.239999999998</v>
      </c>
      <c r="G21" s="174">
        <v>61493.85</v>
      </c>
      <c r="H21" s="175">
        <v>35665.67</v>
      </c>
      <c r="I21" s="174">
        <f t="shared" si="1"/>
        <v>25828.18</v>
      </c>
      <c r="J21" s="233">
        <f t="shared" si="2"/>
        <v>4878.8499999999985</v>
      </c>
    </row>
    <row r="22" spans="2:10" ht="12.75">
      <c r="B22" s="230">
        <v>626</v>
      </c>
      <c r="C22" s="234" t="s">
        <v>115</v>
      </c>
      <c r="D22" s="174">
        <v>57096</v>
      </c>
      <c r="E22" s="175">
        <v>39967.2</v>
      </c>
      <c r="F22" s="174">
        <f t="shared" si="0"/>
        <v>17128.800000000003</v>
      </c>
      <c r="G22" s="174">
        <v>57096</v>
      </c>
      <c r="H22" s="175">
        <v>45676.8</v>
      </c>
      <c r="I22" s="174">
        <f t="shared" si="1"/>
        <v>11419.199999999997</v>
      </c>
      <c r="J22" s="233">
        <f t="shared" si="2"/>
        <v>0</v>
      </c>
    </row>
    <row r="23" spans="2:10" ht="12" customHeight="1">
      <c r="B23" s="230">
        <v>669</v>
      </c>
      <c r="C23" s="231" t="s">
        <v>220</v>
      </c>
      <c r="D23" s="174">
        <v>5402.16</v>
      </c>
      <c r="E23" s="175">
        <v>5402.16</v>
      </c>
      <c r="F23" s="174">
        <f t="shared" si="0"/>
        <v>0</v>
      </c>
      <c r="G23" s="174">
        <v>5402.16</v>
      </c>
      <c r="H23" s="175">
        <v>5402.16</v>
      </c>
      <c r="I23" s="174">
        <f t="shared" si="1"/>
        <v>0</v>
      </c>
      <c r="J23" s="233">
        <f t="shared" si="2"/>
        <v>0</v>
      </c>
    </row>
    <row r="24" spans="2:10" ht="12.75" customHeight="1">
      <c r="B24" s="230">
        <v>743</v>
      </c>
      <c r="C24" s="231" t="s">
        <v>7</v>
      </c>
      <c r="D24" s="174">
        <v>240697.52</v>
      </c>
      <c r="E24" s="175">
        <v>230393.33</v>
      </c>
      <c r="F24" s="174">
        <f>D24-E24</f>
        <v>10304.190000000002</v>
      </c>
      <c r="G24" s="174">
        <v>240697.52</v>
      </c>
      <c r="H24" s="175">
        <v>237791.21</v>
      </c>
      <c r="I24" s="174">
        <f>G24-H24</f>
        <v>2906.3099999999977</v>
      </c>
      <c r="J24" s="233">
        <f t="shared" si="2"/>
        <v>0</v>
      </c>
    </row>
    <row r="25" spans="2:10" ht="12.75" customHeight="1">
      <c r="B25" s="230">
        <v>802</v>
      </c>
      <c r="C25" s="231" t="s">
        <v>37</v>
      </c>
      <c r="D25" s="174">
        <v>507154.99</v>
      </c>
      <c r="E25" s="175">
        <v>507154.99</v>
      </c>
      <c r="F25" s="174">
        <f>D25-E25</f>
        <v>0</v>
      </c>
      <c r="G25" s="174">
        <v>507154.99</v>
      </c>
      <c r="H25" s="175">
        <v>507154.99</v>
      </c>
      <c r="I25" s="174">
        <f t="shared" si="1"/>
        <v>0</v>
      </c>
      <c r="J25" s="233">
        <f t="shared" si="2"/>
        <v>0</v>
      </c>
    </row>
    <row r="26" spans="2:10" ht="12" customHeight="1">
      <c r="B26" s="230">
        <v>803</v>
      </c>
      <c r="C26" s="231" t="s">
        <v>118</v>
      </c>
      <c r="D26" s="174">
        <v>120234.4</v>
      </c>
      <c r="E26" s="175">
        <v>87637.33</v>
      </c>
      <c r="F26" s="174">
        <f>D26-E26</f>
        <v>32597.069999999992</v>
      </c>
      <c r="G26" s="174">
        <v>127212.56</v>
      </c>
      <c r="H26" s="175">
        <v>92082.66</v>
      </c>
      <c r="I26" s="174">
        <f t="shared" si="1"/>
        <v>35129.899999999994</v>
      </c>
      <c r="J26" s="233">
        <f t="shared" si="2"/>
        <v>6978.1600000000035</v>
      </c>
    </row>
    <row r="27" spans="2:10" ht="12.75" customHeight="1">
      <c r="B27" s="230">
        <v>806</v>
      </c>
      <c r="C27" s="231" t="s">
        <v>8</v>
      </c>
      <c r="D27" s="174">
        <v>928369.42</v>
      </c>
      <c r="E27" s="175">
        <v>689912.14</v>
      </c>
      <c r="F27" s="174">
        <f>D27-E27</f>
        <v>238457.28000000003</v>
      </c>
      <c r="G27" s="174">
        <v>928369.42</v>
      </c>
      <c r="H27" s="175">
        <v>858234.95</v>
      </c>
      <c r="I27" s="174">
        <f t="shared" si="1"/>
        <v>70134.47000000009</v>
      </c>
      <c r="J27" s="233">
        <f t="shared" si="2"/>
        <v>0</v>
      </c>
    </row>
    <row r="28" spans="2:10" ht="13.5" customHeight="1">
      <c r="B28" s="230">
        <v>808</v>
      </c>
      <c r="C28" s="231" t="s">
        <v>38</v>
      </c>
      <c r="D28" s="174">
        <v>252510.77</v>
      </c>
      <c r="E28" s="175">
        <v>187643.3</v>
      </c>
      <c r="F28" s="174">
        <f>D28-E28</f>
        <v>64867.47</v>
      </c>
      <c r="G28" s="174">
        <v>252510.77</v>
      </c>
      <c r="H28" s="175">
        <v>199219.4</v>
      </c>
      <c r="I28" s="174">
        <f>G28-H28</f>
        <v>53291.369999999995</v>
      </c>
      <c r="J28" s="233">
        <f t="shared" si="2"/>
        <v>0</v>
      </c>
    </row>
    <row r="29" spans="2:10" ht="16.5" customHeight="1">
      <c r="B29" s="230"/>
      <c r="C29" s="235" t="s">
        <v>9</v>
      </c>
      <c r="D29" s="177">
        <f aca="true" t="shared" si="3" ref="D29:J29">SUM(D7:D28)</f>
        <v>58777224.480000004</v>
      </c>
      <c r="E29" s="177">
        <f t="shared" si="3"/>
        <v>25605139</v>
      </c>
      <c r="F29" s="177">
        <f t="shared" si="3"/>
        <v>33172085.479999997</v>
      </c>
      <c r="G29" s="177">
        <f t="shared" si="3"/>
        <v>82119525.55999997</v>
      </c>
      <c r="H29" s="177">
        <f t="shared" si="3"/>
        <v>28154628.59</v>
      </c>
      <c r="I29" s="177">
        <f t="shared" si="3"/>
        <v>53964896.96999999</v>
      </c>
      <c r="J29" s="236">
        <f t="shared" si="3"/>
        <v>23342301.080000002</v>
      </c>
    </row>
    <row r="30" spans="2:10" ht="12.75">
      <c r="B30" s="237" t="s">
        <v>33</v>
      </c>
      <c r="C30" s="234" t="s">
        <v>10</v>
      </c>
      <c r="D30" s="178">
        <v>245279.59</v>
      </c>
      <c r="E30" s="178">
        <v>237539.21</v>
      </c>
      <c r="F30" s="178">
        <f>D30-E30</f>
        <v>7740.380000000005</v>
      </c>
      <c r="G30" s="178">
        <v>275343.95</v>
      </c>
      <c r="H30" s="178">
        <v>246532.29</v>
      </c>
      <c r="I30" s="178">
        <f>G30-H30</f>
        <v>28811.660000000003</v>
      </c>
      <c r="J30" s="238">
        <f>G30-D30</f>
        <v>30064.360000000015</v>
      </c>
    </row>
    <row r="31" spans="2:10" ht="12.75">
      <c r="B31" s="451"/>
      <c r="C31" s="451" t="s">
        <v>11</v>
      </c>
      <c r="D31" s="239">
        <f>SUM(D29:D30)</f>
        <v>59022504.07000001</v>
      </c>
      <c r="E31" s="239">
        <f>SUM(E29:E30)</f>
        <v>25842678.21</v>
      </c>
      <c r="F31" s="239">
        <f>SUM(F29:F30)</f>
        <v>33179825.859999996</v>
      </c>
      <c r="G31" s="239">
        <f>SUM(G29:G30)</f>
        <v>82394869.50999998</v>
      </c>
      <c r="H31" s="239">
        <f>H29+H30</f>
        <v>28401160.88</v>
      </c>
      <c r="I31" s="239">
        <f>SUM(I29:I30)</f>
        <v>53993708.62999999</v>
      </c>
      <c r="J31" s="240">
        <f>SUM(J29:J30)</f>
        <v>23372365.44</v>
      </c>
    </row>
    <row r="32" spans="2:10" ht="12.75">
      <c r="B32" s="266" t="s">
        <v>40</v>
      </c>
      <c r="C32" s="267" t="s">
        <v>42</v>
      </c>
      <c r="D32" s="175">
        <v>1919001.39</v>
      </c>
      <c r="E32" s="175">
        <v>0</v>
      </c>
      <c r="F32" s="243">
        <f>D32-E32</f>
        <v>1919001.39</v>
      </c>
      <c r="G32" s="175">
        <v>1949535.55</v>
      </c>
      <c r="H32" s="175">
        <v>0</v>
      </c>
      <c r="I32" s="243">
        <f>G32-H32</f>
        <v>1949535.55</v>
      </c>
      <c r="J32" s="243">
        <f>I32-F32</f>
        <v>30534.16000000015</v>
      </c>
    </row>
    <row r="33" spans="2:10" ht="12.75">
      <c r="B33" s="268"/>
      <c r="C33" s="271" t="s">
        <v>41</v>
      </c>
      <c r="D33" s="269">
        <f aca="true" t="shared" si="4" ref="D33:J33">D31+D32</f>
        <v>60941505.46000001</v>
      </c>
      <c r="E33" s="269">
        <f t="shared" si="4"/>
        <v>25842678.21</v>
      </c>
      <c r="F33" s="269">
        <f t="shared" si="4"/>
        <v>35098827.24999999</v>
      </c>
      <c r="G33" s="269">
        <f t="shared" si="4"/>
        <v>84344405.05999997</v>
      </c>
      <c r="H33" s="269">
        <f t="shared" si="4"/>
        <v>28401160.88</v>
      </c>
      <c r="I33" s="269">
        <f t="shared" si="4"/>
        <v>55943244.179999985</v>
      </c>
      <c r="J33" s="269">
        <f t="shared" si="4"/>
        <v>23402899.6</v>
      </c>
    </row>
    <row r="39" spans="2:10" ht="18">
      <c r="B39" s="2"/>
      <c r="C39" s="1"/>
      <c r="D39" s="1"/>
      <c r="E39" s="1"/>
      <c r="F39" s="1"/>
      <c r="G39" s="1"/>
      <c r="H39" s="1"/>
      <c r="I39" s="540" t="s">
        <v>221</v>
      </c>
      <c r="J39" s="540"/>
    </row>
    <row r="40" spans="2:10" ht="15">
      <c r="B40" s="501" t="s">
        <v>322</v>
      </c>
      <c r="C40" s="501"/>
      <c r="D40" s="501"/>
      <c r="E40" s="501"/>
      <c r="F40" s="501"/>
      <c r="G40" s="501"/>
      <c r="H40" s="501"/>
      <c r="I40" s="501"/>
      <c r="J40" s="501"/>
    </row>
    <row r="41" spans="2:10" ht="12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5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42">
      <c r="B43" s="451" t="s">
        <v>0</v>
      </c>
      <c r="C43" s="452" t="s">
        <v>1</v>
      </c>
      <c r="D43" s="489" t="s">
        <v>281</v>
      </c>
      <c r="E43" s="489" t="s">
        <v>282</v>
      </c>
      <c r="F43" s="490" t="s">
        <v>283</v>
      </c>
      <c r="G43" s="452" t="s">
        <v>306</v>
      </c>
      <c r="H43" s="452" t="s">
        <v>307</v>
      </c>
      <c r="I43" s="455" t="s">
        <v>319</v>
      </c>
      <c r="J43" s="452" t="s">
        <v>304</v>
      </c>
    </row>
    <row r="44" spans="2:10" ht="12.75">
      <c r="B44" s="230">
        <v>107</v>
      </c>
      <c r="C44" s="231" t="s">
        <v>100</v>
      </c>
      <c r="D44" s="174">
        <v>28198.29</v>
      </c>
      <c r="E44" s="175">
        <v>12865.47</v>
      </c>
      <c r="F44" s="232">
        <f>D44-E44</f>
        <v>15332.820000000002</v>
      </c>
      <c r="G44" s="174">
        <v>28198.29</v>
      </c>
      <c r="H44" s="175">
        <v>13570.43</v>
      </c>
      <c r="I44" s="174">
        <f>G44-H44</f>
        <v>14627.86</v>
      </c>
      <c r="J44" s="233">
        <f>G44-D44</f>
        <v>0</v>
      </c>
    </row>
    <row r="45" spans="2:10" ht="12.75">
      <c r="B45" s="230">
        <v>803</v>
      </c>
      <c r="C45" s="231" t="s">
        <v>118</v>
      </c>
      <c r="D45" s="232">
        <v>3500</v>
      </c>
      <c r="E45" s="232">
        <v>3500</v>
      </c>
      <c r="F45" s="232">
        <f>D45-E45</f>
        <v>0</v>
      </c>
      <c r="G45" s="232">
        <v>3500</v>
      </c>
      <c r="H45" s="232">
        <v>3500</v>
      </c>
      <c r="I45" s="174">
        <f>G45-H45</f>
        <v>0</v>
      </c>
      <c r="J45" s="233">
        <f>G45-D45</f>
        <v>0</v>
      </c>
    </row>
    <row r="46" spans="2:10" ht="12.75">
      <c r="B46" s="230">
        <v>491</v>
      </c>
      <c r="C46" s="231" t="s">
        <v>6</v>
      </c>
      <c r="D46" s="232">
        <v>15657.9</v>
      </c>
      <c r="E46" s="232">
        <v>5088.82</v>
      </c>
      <c r="F46" s="232">
        <f>D46-E46</f>
        <v>10569.08</v>
      </c>
      <c r="G46" s="232">
        <v>15657.9</v>
      </c>
      <c r="H46" s="232">
        <v>9786.19</v>
      </c>
      <c r="I46" s="174">
        <f>G46-H46</f>
        <v>5871.709999999999</v>
      </c>
      <c r="J46" s="233">
        <f>G46-D46</f>
        <v>0</v>
      </c>
    </row>
    <row r="47" spans="2:10" ht="12.75">
      <c r="B47" s="451"/>
      <c r="C47" s="452" t="s">
        <v>9</v>
      </c>
      <c r="D47" s="361">
        <f aca="true" t="shared" si="5" ref="D47:J47">SUM(D44:D46)</f>
        <v>47356.19</v>
      </c>
      <c r="E47" s="361">
        <f t="shared" si="5"/>
        <v>21454.29</v>
      </c>
      <c r="F47" s="361">
        <f t="shared" si="5"/>
        <v>25901.9</v>
      </c>
      <c r="G47" s="239">
        <f t="shared" si="5"/>
        <v>47356.19</v>
      </c>
      <c r="H47" s="239">
        <f t="shared" si="5"/>
        <v>26856.620000000003</v>
      </c>
      <c r="I47" s="239">
        <f t="shared" si="5"/>
        <v>20499.57</v>
      </c>
      <c r="J47" s="240">
        <f t="shared" si="5"/>
        <v>0</v>
      </c>
    </row>
    <row r="48" spans="2:10" ht="12.75">
      <c r="B48" s="237" t="s">
        <v>33</v>
      </c>
      <c r="C48" s="234" t="s">
        <v>10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</row>
    <row r="49" spans="2:10" ht="12.75">
      <c r="B49" s="451"/>
      <c r="C49" s="451" t="s">
        <v>11</v>
      </c>
      <c r="D49" s="239">
        <f aca="true" t="shared" si="6" ref="D49:J49">SUM(D47:D48)</f>
        <v>47356.19</v>
      </c>
      <c r="E49" s="239">
        <f t="shared" si="6"/>
        <v>21454.29</v>
      </c>
      <c r="F49" s="239">
        <f t="shared" si="6"/>
        <v>25901.9</v>
      </c>
      <c r="G49" s="239">
        <f t="shared" si="6"/>
        <v>47356.19</v>
      </c>
      <c r="H49" s="239">
        <f t="shared" si="6"/>
        <v>26856.620000000003</v>
      </c>
      <c r="I49" s="239">
        <f t="shared" si="6"/>
        <v>20499.57</v>
      </c>
      <c r="J49" s="240">
        <f t="shared" si="6"/>
        <v>0</v>
      </c>
    </row>
    <row r="50" spans="2:10" ht="12.75">
      <c r="B50" s="241" t="s">
        <v>40</v>
      </c>
      <c r="C50" s="242" t="s">
        <v>42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</row>
    <row r="51" spans="2:10" ht="12.75">
      <c r="B51" s="244"/>
      <c r="C51" s="273" t="s">
        <v>41</v>
      </c>
      <c r="D51" s="245">
        <f>D49+D50</f>
        <v>47356.19</v>
      </c>
      <c r="E51" s="256">
        <f>SUM(E49:E50)</f>
        <v>21454.29</v>
      </c>
      <c r="F51" s="245">
        <f>F49+F50</f>
        <v>25901.9</v>
      </c>
      <c r="G51" s="245">
        <f>G49+G50</f>
        <v>47356.19</v>
      </c>
      <c r="H51" s="245">
        <f>H49+H50</f>
        <v>26856.620000000003</v>
      </c>
      <c r="I51" s="245">
        <f>I49+I50</f>
        <v>20499.57</v>
      </c>
      <c r="J51" s="245">
        <f>J49+J50</f>
        <v>0</v>
      </c>
    </row>
    <row r="52" spans="2:10" ht="12.75">
      <c r="B52" s="30"/>
      <c r="C52" s="31"/>
      <c r="D52" s="31"/>
      <c r="E52" s="31"/>
      <c r="F52" s="31"/>
      <c r="G52" s="43"/>
      <c r="H52" s="1"/>
      <c r="I52" s="31"/>
      <c r="J52" s="30"/>
    </row>
    <row r="53" spans="2:10" ht="15">
      <c r="B53" s="570" t="s">
        <v>324</v>
      </c>
      <c r="C53" s="570"/>
      <c r="D53" s="570"/>
      <c r="E53" s="570"/>
      <c r="F53" s="570"/>
      <c r="G53" s="570"/>
      <c r="H53" s="570"/>
      <c r="I53" s="570"/>
      <c r="J53" s="570"/>
    </row>
    <row r="54" spans="2:10" ht="12.75">
      <c r="B54" s="30"/>
      <c r="C54" s="31"/>
      <c r="D54" s="31"/>
      <c r="E54" s="31"/>
      <c r="F54" s="362"/>
      <c r="G54" s="43"/>
      <c r="H54" s="31"/>
      <c r="I54" s="31"/>
      <c r="J54" s="30"/>
    </row>
    <row r="55" spans="2:10" ht="42">
      <c r="B55" s="451" t="s">
        <v>0</v>
      </c>
      <c r="C55" s="452" t="s">
        <v>1</v>
      </c>
      <c r="D55" s="489" t="s">
        <v>281</v>
      </c>
      <c r="E55" s="489" t="s">
        <v>282</v>
      </c>
      <c r="F55" s="490" t="s">
        <v>284</v>
      </c>
      <c r="G55" s="452" t="s">
        <v>306</v>
      </c>
      <c r="H55" s="452" t="s">
        <v>307</v>
      </c>
      <c r="I55" s="455" t="s">
        <v>308</v>
      </c>
      <c r="J55" s="452" t="s">
        <v>304</v>
      </c>
    </row>
    <row r="56" spans="2:10" ht="12.75">
      <c r="B56" s="230">
        <v>107</v>
      </c>
      <c r="C56" s="231" t="s">
        <v>100</v>
      </c>
      <c r="D56" s="232">
        <v>1446637.6</v>
      </c>
      <c r="E56" s="232">
        <v>390383.07</v>
      </c>
      <c r="F56" s="232">
        <f>D56-E56</f>
        <v>1056254.53</v>
      </c>
      <c r="G56" s="232">
        <v>1446637.6</v>
      </c>
      <c r="H56" s="232">
        <v>426549.01</v>
      </c>
      <c r="I56" s="232">
        <f>G56-H56</f>
        <v>1020088.5900000001</v>
      </c>
      <c r="J56" s="232">
        <f aca="true" t="shared" si="7" ref="J56:J63">(G56-D56)</f>
        <v>0</v>
      </c>
    </row>
    <row r="57" spans="2:10" ht="12.75">
      <c r="B57" s="230">
        <v>211</v>
      </c>
      <c r="C57" s="231" t="s">
        <v>222</v>
      </c>
      <c r="D57" s="232">
        <v>107436.4</v>
      </c>
      <c r="E57" s="232">
        <v>16339.28</v>
      </c>
      <c r="F57" s="232">
        <f aca="true" t="shared" si="8" ref="F57:F63">D57-E57</f>
        <v>91097.12</v>
      </c>
      <c r="G57" s="232">
        <v>107436.4</v>
      </c>
      <c r="H57" s="232">
        <v>19025.19</v>
      </c>
      <c r="I57" s="232">
        <f aca="true" t="shared" si="9" ref="I57:I63">G57-H57</f>
        <v>88411.20999999999</v>
      </c>
      <c r="J57" s="232">
        <f t="shared" si="7"/>
        <v>0</v>
      </c>
    </row>
    <row r="58" spans="2:10" ht="12.75">
      <c r="B58" s="230">
        <v>290</v>
      </c>
      <c r="C58" s="231" t="s">
        <v>108</v>
      </c>
      <c r="D58" s="232">
        <v>16452.21</v>
      </c>
      <c r="E58" s="232">
        <v>9665.78</v>
      </c>
      <c r="F58" s="232">
        <f t="shared" si="8"/>
        <v>6786.4299999999985</v>
      </c>
      <c r="G58" s="232">
        <v>16452.21</v>
      </c>
      <c r="H58" s="232">
        <v>10077.09</v>
      </c>
      <c r="I58" s="232">
        <f t="shared" si="9"/>
        <v>6375.119999999999</v>
      </c>
      <c r="J58" s="232">
        <f t="shared" si="7"/>
        <v>0</v>
      </c>
    </row>
    <row r="59" spans="2:10" ht="12.75">
      <c r="B59" s="230">
        <v>310</v>
      </c>
      <c r="C59" s="231" t="s">
        <v>223</v>
      </c>
      <c r="D59" s="232">
        <v>15709.87</v>
      </c>
      <c r="E59" s="232">
        <v>15709.87</v>
      </c>
      <c r="F59" s="232">
        <f t="shared" si="8"/>
        <v>0</v>
      </c>
      <c r="G59" s="232">
        <v>15709.87</v>
      </c>
      <c r="H59" s="232">
        <v>15709.87</v>
      </c>
      <c r="I59" s="232">
        <f t="shared" si="9"/>
        <v>0</v>
      </c>
      <c r="J59" s="232">
        <f t="shared" si="7"/>
        <v>0</v>
      </c>
    </row>
    <row r="60" spans="2:10" ht="12.75">
      <c r="B60" s="230">
        <v>491</v>
      </c>
      <c r="C60" s="234" t="s">
        <v>6</v>
      </c>
      <c r="D60" s="232">
        <v>3560</v>
      </c>
      <c r="E60" s="232">
        <v>3560</v>
      </c>
      <c r="F60" s="232">
        <f t="shared" si="8"/>
        <v>0</v>
      </c>
      <c r="G60" s="232">
        <v>3560</v>
      </c>
      <c r="H60" s="232">
        <v>3560</v>
      </c>
      <c r="I60" s="232">
        <f t="shared" si="9"/>
        <v>0</v>
      </c>
      <c r="J60" s="232">
        <f t="shared" si="7"/>
        <v>0</v>
      </c>
    </row>
    <row r="61" spans="2:10" ht="12.75">
      <c r="B61" s="230">
        <v>624</v>
      </c>
      <c r="C61" s="234" t="s">
        <v>114</v>
      </c>
      <c r="D61" s="232">
        <v>15950</v>
      </c>
      <c r="E61" s="232">
        <v>11829.58</v>
      </c>
      <c r="F61" s="232">
        <f t="shared" si="8"/>
        <v>4120.42</v>
      </c>
      <c r="G61" s="232">
        <v>15950</v>
      </c>
      <c r="H61" s="232">
        <v>13424.58</v>
      </c>
      <c r="I61" s="232">
        <f t="shared" si="9"/>
        <v>2525.42</v>
      </c>
      <c r="J61" s="232">
        <f t="shared" si="7"/>
        <v>0</v>
      </c>
    </row>
    <row r="62" spans="2:10" ht="12.75">
      <c r="B62" s="230">
        <v>803</v>
      </c>
      <c r="C62" s="231" t="s">
        <v>118</v>
      </c>
      <c r="D62" s="232">
        <v>15855.24</v>
      </c>
      <c r="E62" s="232">
        <v>15330.64</v>
      </c>
      <c r="F62" s="232">
        <f t="shared" si="8"/>
        <v>524.6000000000004</v>
      </c>
      <c r="G62" s="232">
        <v>15855.24</v>
      </c>
      <c r="H62" s="232">
        <v>15855.24</v>
      </c>
      <c r="I62" s="232">
        <f t="shared" si="9"/>
        <v>0</v>
      </c>
      <c r="J62" s="232">
        <f t="shared" si="7"/>
        <v>0</v>
      </c>
    </row>
    <row r="63" spans="2:10" ht="13.5" customHeight="1">
      <c r="B63" s="230">
        <v>808</v>
      </c>
      <c r="C63" s="231" t="s">
        <v>38</v>
      </c>
      <c r="D63" s="232">
        <v>10085.07</v>
      </c>
      <c r="E63" s="232">
        <v>7919.95</v>
      </c>
      <c r="F63" s="232">
        <f t="shared" si="8"/>
        <v>2165.12</v>
      </c>
      <c r="G63" s="232">
        <v>5088.66</v>
      </c>
      <c r="H63" s="232">
        <v>5088.66</v>
      </c>
      <c r="I63" s="232">
        <f t="shared" si="9"/>
        <v>0</v>
      </c>
      <c r="J63" s="232">
        <f t="shared" si="7"/>
        <v>-4996.41</v>
      </c>
    </row>
    <row r="64" spans="2:10" ht="12.75">
      <c r="B64" s="451"/>
      <c r="C64" s="452" t="s">
        <v>9</v>
      </c>
      <c r="D64" s="361">
        <f aca="true" t="shared" si="10" ref="D64:J64">SUM(D56:D63)</f>
        <v>1631686.3900000001</v>
      </c>
      <c r="E64" s="361">
        <f t="shared" si="10"/>
        <v>470738.1700000001</v>
      </c>
      <c r="F64" s="361">
        <f>SUM(F56:F63)</f>
        <v>1160948.22</v>
      </c>
      <c r="G64" s="239">
        <f t="shared" si="10"/>
        <v>1626689.98</v>
      </c>
      <c r="H64" s="239">
        <f t="shared" si="10"/>
        <v>509289.64</v>
      </c>
      <c r="I64" s="239">
        <f>SUM(I56:I63)</f>
        <v>1117400.34</v>
      </c>
      <c r="J64" s="240">
        <f t="shared" si="10"/>
        <v>-4996.41</v>
      </c>
    </row>
    <row r="65" spans="2:10" ht="12.75">
      <c r="B65" s="237" t="s">
        <v>33</v>
      </c>
      <c r="C65" s="234" t="s">
        <v>10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</row>
    <row r="66" spans="2:10" ht="12.75">
      <c r="B66" s="451"/>
      <c r="C66" s="451" t="s">
        <v>11</v>
      </c>
      <c r="D66" s="239">
        <f aca="true" t="shared" si="11" ref="D66:J66">SUM(D64:D65)</f>
        <v>1631686.3900000001</v>
      </c>
      <c r="E66" s="239">
        <f t="shared" si="11"/>
        <v>470738.1700000001</v>
      </c>
      <c r="F66" s="239">
        <f t="shared" si="11"/>
        <v>1160948.22</v>
      </c>
      <c r="G66" s="239">
        <f t="shared" si="11"/>
        <v>1626689.98</v>
      </c>
      <c r="H66" s="239">
        <f t="shared" si="11"/>
        <v>509289.64</v>
      </c>
      <c r="I66" s="239">
        <f t="shared" si="11"/>
        <v>1117400.34</v>
      </c>
      <c r="J66" s="240">
        <f t="shared" si="11"/>
        <v>-4996.41</v>
      </c>
    </row>
    <row r="67" spans="2:10" ht="12.75">
      <c r="B67" s="241" t="s">
        <v>40</v>
      </c>
      <c r="C67" s="242" t="s">
        <v>42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0</v>
      </c>
    </row>
    <row r="68" spans="2:10" ht="12.75">
      <c r="B68" s="244"/>
      <c r="C68" s="273" t="s">
        <v>41</v>
      </c>
      <c r="D68" s="245">
        <f aca="true" t="shared" si="12" ref="D68:J68">D66+D67</f>
        <v>1631686.3900000001</v>
      </c>
      <c r="E68" s="245">
        <f t="shared" si="12"/>
        <v>470738.1700000001</v>
      </c>
      <c r="F68" s="245">
        <f t="shared" si="12"/>
        <v>1160948.22</v>
      </c>
      <c r="G68" s="245">
        <f t="shared" si="12"/>
        <v>1626689.98</v>
      </c>
      <c r="H68" s="245">
        <f t="shared" si="12"/>
        <v>509289.64</v>
      </c>
      <c r="I68" s="245">
        <f t="shared" si="12"/>
        <v>1117400.34</v>
      </c>
      <c r="J68" s="245">
        <f t="shared" si="12"/>
        <v>-4996.41</v>
      </c>
    </row>
    <row r="69" spans="2:10" ht="12.75">
      <c r="B69" s="30"/>
      <c r="C69" s="30"/>
      <c r="D69" s="30"/>
      <c r="E69" s="30"/>
      <c r="F69" s="30"/>
      <c r="G69" s="31"/>
      <c r="H69" s="31"/>
      <c r="I69" s="31"/>
      <c r="J69" s="30"/>
    </row>
    <row r="70" spans="2:10" ht="12.75">
      <c r="B70" s="30"/>
      <c r="C70" s="30"/>
      <c r="D70" s="30"/>
      <c r="E70" s="30"/>
      <c r="F70" s="30"/>
      <c r="G70" s="31"/>
      <c r="H70" s="31"/>
      <c r="I70" s="581" t="s">
        <v>224</v>
      </c>
      <c r="J70" s="581"/>
    </row>
    <row r="71" spans="2:10" ht="15">
      <c r="B71" s="570" t="s">
        <v>326</v>
      </c>
      <c r="C71" s="570"/>
      <c r="D71" s="570"/>
      <c r="E71" s="570"/>
      <c r="F71" s="570"/>
      <c r="G71" s="570"/>
      <c r="H71" s="570"/>
      <c r="I71" s="570"/>
      <c r="J71" s="570"/>
    </row>
    <row r="72" spans="2:10" ht="9.75" customHeight="1">
      <c r="B72" s="30"/>
      <c r="C72" s="31"/>
      <c r="D72" s="31"/>
      <c r="E72" s="31"/>
      <c r="F72" s="362"/>
      <c r="G72" s="43"/>
      <c r="H72" s="31"/>
      <c r="I72" s="31"/>
      <c r="J72" s="30"/>
    </row>
    <row r="73" spans="2:10" ht="42">
      <c r="B73" s="451" t="s">
        <v>0</v>
      </c>
      <c r="C73" s="452" t="s">
        <v>1</v>
      </c>
      <c r="D73" s="489" t="s">
        <v>281</v>
      </c>
      <c r="E73" s="489" t="s">
        <v>282</v>
      </c>
      <c r="F73" s="490" t="s">
        <v>283</v>
      </c>
      <c r="G73" s="452" t="s">
        <v>306</v>
      </c>
      <c r="H73" s="452" t="s">
        <v>307</v>
      </c>
      <c r="I73" s="455" t="s">
        <v>319</v>
      </c>
      <c r="J73" s="452" t="s">
        <v>304</v>
      </c>
    </row>
    <row r="74" spans="2:10" ht="12.75">
      <c r="B74" s="230">
        <v>107</v>
      </c>
      <c r="C74" s="231" t="s">
        <v>100</v>
      </c>
      <c r="D74" s="232">
        <v>7135855.52</v>
      </c>
      <c r="E74" s="232">
        <v>2667884</v>
      </c>
      <c r="F74" s="232">
        <f>D74-E74</f>
        <v>4467971.52</v>
      </c>
      <c r="G74" s="232">
        <v>7135855.52</v>
      </c>
      <c r="H74" s="232">
        <v>2846280.39</v>
      </c>
      <c r="I74" s="232">
        <f>G74-H74</f>
        <v>4289575.129999999</v>
      </c>
      <c r="J74" s="232">
        <f>G74-D74</f>
        <v>0</v>
      </c>
    </row>
    <row r="75" spans="2:10" ht="12.75">
      <c r="B75" s="230">
        <v>226</v>
      </c>
      <c r="C75" s="231" t="s">
        <v>4</v>
      </c>
      <c r="D75" s="232">
        <v>70844.09</v>
      </c>
      <c r="E75" s="232">
        <v>51716.13</v>
      </c>
      <c r="F75" s="232">
        <f aca="true" t="shared" si="13" ref="F75:F84">D75-E75</f>
        <v>19127.96</v>
      </c>
      <c r="G75" s="232">
        <v>70844.09</v>
      </c>
      <c r="H75" s="232">
        <v>54549.89</v>
      </c>
      <c r="I75" s="232">
        <f aca="true" t="shared" si="14" ref="I75:I84">G75-H75</f>
        <v>16294.199999999997</v>
      </c>
      <c r="J75" s="232">
        <f aca="true" t="shared" si="15" ref="J75:J84">G75-D75</f>
        <v>0</v>
      </c>
    </row>
    <row r="76" spans="2:10" ht="12.75">
      <c r="B76" s="230">
        <v>290</v>
      </c>
      <c r="C76" s="231" t="s">
        <v>108</v>
      </c>
      <c r="D76" s="232">
        <v>1474854.57</v>
      </c>
      <c r="E76" s="232">
        <v>294970.88</v>
      </c>
      <c r="F76" s="232">
        <f t="shared" si="13"/>
        <v>1179883.69</v>
      </c>
      <c r="G76" s="232">
        <v>1474854.57</v>
      </c>
      <c r="H76" s="232">
        <v>331842.24</v>
      </c>
      <c r="I76" s="232">
        <f t="shared" si="14"/>
        <v>1143012.33</v>
      </c>
      <c r="J76" s="232">
        <f t="shared" si="15"/>
        <v>0</v>
      </c>
    </row>
    <row r="77" spans="2:10" ht="12.75" hidden="1">
      <c r="B77" s="230">
        <v>310</v>
      </c>
      <c r="C77" s="231" t="s">
        <v>5</v>
      </c>
      <c r="D77" s="232">
        <v>0</v>
      </c>
      <c r="E77" s="232">
        <v>0</v>
      </c>
      <c r="F77" s="232">
        <f t="shared" si="13"/>
        <v>0</v>
      </c>
      <c r="G77" s="232">
        <v>0</v>
      </c>
      <c r="H77" s="232">
        <v>0</v>
      </c>
      <c r="I77" s="232">
        <f t="shared" si="14"/>
        <v>0</v>
      </c>
      <c r="J77" s="232">
        <f t="shared" si="15"/>
        <v>0</v>
      </c>
    </row>
    <row r="78" spans="2:10" ht="12.75" hidden="1">
      <c r="B78" s="230">
        <v>491</v>
      </c>
      <c r="C78" s="234" t="s">
        <v>6</v>
      </c>
      <c r="D78" s="232">
        <v>0</v>
      </c>
      <c r="E78" s="232">
        <v>0</v>
      </c>
      <c r="F78" s="232">
        <f t="shared" si="13"/>
        <v>0</v>
      </c>
      <c r="G78" s="232">
        <v>0</v>
      </c>
      <c r="H78" s="232">
        <v>0</v>
      </c>
      <c r="I78" s="232">
        <f t="shared" si="14"/>
        <v>0</v>
      </c>
      <c r="J78" s="232">
        <f t="shared" si="15"/>
        <v>0</v>
      </c>
    </row>
    <row r="79" spans="2:10" ht="12.75">
      <c r="B79" s="230">
        <v>622</v>
      </c>
      <c r="C79" s="234" t="s">
        <v>113</v>
      </c>
      <c r="D79" s="232">
        <v>48839</v>
      </c>
      <c r="E79" s="232">
        <v>29967.31</v>
      </c>
      <c r="F79" s="232">
        <f t="shared" si="13"/>
        <v>18871.69</v>
      </c>
      <c r="G79" s="232">
        <v>48839</v>
      </c>
      <c r="H79" s="232">
        <v>33451.31</v>
      </c>
      <c r="I79" s="232">
        <f t="shared" si="14"/>
        <v>15387.690000000002</v>
      </c>
      <c r="J79" s="232">
        <f t="shared" si="15"/>
        <v>0</v>
      </c>
    </row>
    <row r="80" spans="2:10" ht="12.75">
      <c r="B80" s="230">
        <v>623</v>
      </c>
      <c r="C80" s="234" t="s">
        <v>286</v>
      </c>
      <c r="D80" s="232">
        <v>16351.92</v>
      </c>
      <c r="E80" s="232">
        <v>817.6</v>
      </c>
      <c r="F80" s="232">
        <f t="shared" si="13"/>
        <v>15534.32</v>
      </c>
      <c r="G80" s="232">
        <v>16351.92</v>
      </c>
      <c r="H80" s="232">
        <v>2452.79</v>
      </c>
      <c r="I80" s="232">
        <f t="shared" si="14"/>
        <v>13899.130000000001</v>
      </c>
      <c r="J80" s="232">
        <f t="shared" si="15"/>
        <v>0</v>
      </c>
    </row>
    <row r="81" spans="2:10" ht="12.75">
      <c r="B81" s="230">
        <v>624</v>
      </c>
      <c r="C81" s="234" t="s">
        <v>114</v>
      </c>
      <c r="D81" s="232">
        <v>29961.13</v>
      </c>
      <c r="E81" s="232">
        <v>17958.45</v>
      </c>
      <c r="F81" s="232">
        <f t="shared" si="13"/>
        <v>12002.68</v>
      </c>
      <c r="G81" s="232">
        <v>29961.13</v>
      </c>
      <c r="H81" s="232">
        <v>20954.57</v>
      </c>
      <c r="I81" s="232">
        <f t="shared" si="14"/>
        <v>9006.560000000001</v>
      </c>
      <c r="J81" s="232">
        <f t="shared" si="15"/>
        <v>0</v>
      </c>
    </row>
    <row r="82" spans="2:10" ht="12.75" hidden="1">
      <c r="B82" s="230">
        <v>626</v>
      </c>
      <c r="C82" s="234" t="s">
        <v>115</v>
      </c>
      <c r="D82" s="232">
        <v>0</v>
      </c>
      <c r="E82" s="232">
        <v>0</v>
      </c>
      <c r="F82" s="232">
        <f t="shared" si="13"/>
        <v>0</v>
      </c>
      <c r="G82" s="232">
        <v>0</v>
      </c>
      <c r="H82" s="232">
        <v>0</v>
      </c>
      <c r="I82" s="232">
        <f t="shared" si="14"/>
        <v>0</v>
      </c>
      <c r="J82" s="232">
        <f t="shared" si="15"/>
        <v>0</v>
      </c>
    </row>
    <row r="83" spans="2:10" ht="12.75">
      <c r="B83" s="230">
        <v>803</v>
      </c>
      <c r="C83" s="231" t="s">
        <v>118</v>
      </c>
      <c r="D83" s="232">
        <v>11956</v>
      </c>
      <c r="E83" s="232">
        <v>9238.44</v>
      </c>
      <c r="F83" s="232">
        <f t="shared" si="13"/>
        <v>2717.5599999999995</v>
      </c>
      <c r="G83" s="232">
        <v>11956</v>
      </c>
      <c r="H83" s="232">
        <v>10177.84</v>
      </c>
      <c r="I83" s="232">
        <f t="shared" si="14"/>
        <v>1778.1599999999999</v>
      </c>
      <c r="J83" s="232">
        <f t="shared" si="15"/>
        <v>0</v>
      </c>
    </row>
    <row r="84" spans="2:10" ht="13.5" customHeight="1">
      <c r="B84" s="230">
        <v>808</v>
      </c>
      <c r="C84" s="231" t="s">
        <v>38</v>
      </c>
      <c r="D84" s="232">
        <v>33558.1</v>
      </c>
      <c r="E84" s="232">
        <v>30969.65</v>
      </c>
      <c r="F84" s="232">
        <f t="shared" si="13"/>
        <v>2588.449999999997</v>
      </c>
      <c r="G84" s="232">
        <v>33558.1</v>
      </c>
      <c r="H84" s="232">
        <v>31433.25</v>
      </c>
      <c r="I84" s="232">
        <f t="shared" si="14"/>
        <v>2124.8499999999985</v>
      </c>
      <c r="J84" s="232">
        <f t="shared" si="15"/>
        <v>0</v>
      </c>
    </row>
    <row r="85" spans="2:10" ht="12.75">
      <c r="B85" s="363"/>
      <c r="C85" s="254" t="s">
        <v>9</v>
      </c>
      <c r="D85" s="364">
        <f aca="true" t="shared" si="16" ref="D85:J85">SUM(D74:D84)</f>
        <v>8822220.33</v>
      </c>
      <c r="E85" s="364">
        <f t="shared" si="16"/>
        <v>3103522.46</v>
      </c>
      <c r="F85" s="364">
        <f t="shared" si="16"/>
        <v>5718697.87</v>
      </c>
      <c r="G85" s="365">
        <f>SUM(G74:G84)</f>
        <v>8822220.33</v>
      </c>
      <c r="H85" s="365">
        <f t="shared" si="16"/>
        <v>3331142.2800000003</v>
      </c>
      <c r="I85" s="365">
        <f t="shared" si="16"/>
        <v>5491078.049999999</v>
      </c>
      <c r="J85" s="366">
        <f t="shared" si="16"/>
        <v>0</v>
      </c>
    </row>
    <row r="86" spans="2:10" ht="12.75">
      <c r="B86" s="237" t="s">
        <v>33</v>
      </c>
      <c r="C86" s="234" t="s">
        <v>10</v>
      </c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0</v>
      </c>
    </row>
    <row r="87" spans="2:10" ht="12.75">
      <c r="B87" s="451"/>
      <c r="C87" s="451" t="s">
        <v>11</v>
      </c>
      <c r="D87" s="239">
        <f aca="true" t="shared" si="17" ref="D87:J87">SUM(D85:D86)</f>
        <v>8822220.33</v>
      </c>
      <c r="E87" s="239">
        <f t="shared" si="17"/>
        <v>3103522.46</v>
      </c>
      <c r="F87" s="239">
        <f t="shared" si="17"/>
        <v>5718697.87</v>
      </c>
      <c r="G87" s="239">
        <f t="shared" si="17"/>
        <v>8822220.33</v>
      </c>
      <c r="H87" s="239">
        <f t="shared" si="17"/>
        <v>3331142.2800000003</v>
      </c>
      <c r="I87" s="239">
        <f t="shared" si="17"/>
        <v>5491078.049999999</v>
      </c>
      <c r="J87" s="240">
        <f t="shared" si="17"/>
        <v>0</v>
      </c>
    </row>
    <row r="88" spans="2:10" ht="12.75">
      <c r="B88" s="241" t="s">
        <v>40</v>
      </c>
      <c r="C88" s="242" t="s">
        <v>42</v>
      </c>
      <c r="D88" s="232">
        <v>0</v>
      </c>
      <c r="E88" s="232">
        <v>0</v>
      </c>
      <c r="F88" s="232">
        <v>0</v>
      </c>
      <c r="G88" s="232">
        <v>0</v>
      </c>
      <c r="H88" s="232">
        <v>0</v>
      </c>
      <c r="I88" s="232">
        <v>0</v>
      </c>
      <c r="J88" s="232">
        <v>0</v>
      </c>
    </row>
    <row r="89" spans="2:10" ht="12.75">
      <c r="B89" s="244"/>
      <c r="C89" s="273" t="s">
        <v>41</v>
      </c>
      <c r="D89" s="245">
        <f aca="true" t="shared" si="18" ref="D89:J89">D87+D88</f>
        <v>8822220.33</v>
      </c>
      <c r="E89" s="245">
        <f t="shared" si="18"/>
        <v>3103522.46</v>
      </c>
      <c r="F89" s="245">
        <f t="shared" si="18"/>
        <v>5718697.87</v>
      </c>
      <c r="G89" s="245">
        <f t="shared" si="18"/>
        <v>8822220.33</v>
      </c>
      <c r="H89" s="245">
        <f t="shared" si="18"/>
        <v>3331142.2800000003</v>
      </c>
      <c r="I89" s="245">
        <f t="shared" si="18"/>
        <v>5491078.049999999</v>
      </c>
      <c r="J89" s="245">
        <f t="shared" si="18"/>
        <v>0</v>
      </c>
    </row>
    <row r="90" spans="2:10" ht="12.75">
      <c r="B90" s="30"/>
      <c r="C90" s="30"/>
      <c r="D90" s="30"/>
      <c r="E90" s="30"/>
      <c r="F90" s="30"/>
      <c r="G90" s="31"/>
      <c r="H90" s="31"/>
      <c r="I90" s="31"/>
      <c r="J90" s="31"/>
    </row>
    <row r="91" spans="2:10" ht="15">
      <c r="B91" s="570" t="s">
        <v>328</v>
      </c>
      <c r="C91" s="579"/>
      <c r="D91" s="579"/>
      <c r="E91" s="579"/>
      <c r="F91" s="579"/>
      <c r="G91" s="579"/>
      <c r="H91" s="579"/>
      <c r="I91" s="579"/>
      <c r="J91" s="579"/>
    </row>
    <row r="92" spans="2:10" ht="12.75">
      <c r="B92" s="30"/>
      <c r="C92" s="30"/>
      <c r="D92" s="30"/>
      <c r="E92" s="30"/>
      <c r="F92" s="30"/>
      <c r="G92" s="31"/>
      <c r="H92" s="31"/>
      <c r="I92" s="31"/>
      <c r="J92" s="31"/>
    </row>
    <row r="93" spans="2:10" ht="42">
      <c r="B93" s="451" t="s">
        <v>0</v>
      </c>
      <c r="C93" s="452" t="s">
        <v>1</v>
      </c>
      <c r="D93" s="489" t="s">
        <v>281</v>
      </c>
      <c r="E93" s="489" t="s">
        <v>282</v>
      </c>
      <c r="F93" s="490" t="s">
        <v>284</v>
      </c>
      <c r="G93" s="452" t="s">
        <v>306</v>
      </c>
      <c r="H93" s="452" t="s">
        <v>307</v>
      </c>
      <c r="I93" s="455" t="s">
        <v>308</v>
      </c>
      <c r="J93" s="452" t="s">
        <v>304</v>
      </c>
    </row>
    <row r="94" spans="2:10" ht="12.75">
      <c r="B94" s="230">
        <v>107</v>
      </c>
      <c r="C94" s="231" t="s">
        <v>100</v>
      </c>
      <c r="D94" s="174">
        <v>1090318.14</v>
      </c>
      <c r="E94" s="175">
        <v>470106.57</v>
      </c>
      <c r="F94" s="232">
        <f>D94-E94</f>
        <v>620211.5699999998</v>
      </c>
      <c r="G94" s="174">
        <v>1090318.14</v>
      </c>
      <c r="H94" s="175">
        <v>497364.52</v>
      </c>
      <c r="I94" s="174">
        <f>G94-H94</f>
        <v>592953.6199999999</v>
      </c>
      <c r="J94" s="233">
        <f aca="true" t="shared" si="19" ref="J94:J103">(G94-D94)</f>
        <v>0</v>
      </c>
    </row>
    <row r="95" spans="2:10" ht="13.5" customHeight="1">
      <c r="B95" s="230">
        <v>211</v>
      </c>
      <c r="C95" s="231" t="s">
        <v>34</v>
      </c>
      <c r="D95" s="174">
        <v>15429.06</v>
      </c>
      <c r="E95" s="175">
        <v>13577.35</v>
      </c>
      <c r="F95" s="232">
        <f aca="true" t="shared" si="20" ref="F95:F103">D95-E95</f>
        <v>1851.7099999999991</v>
      </c>
      <c r="G95" s="174">
        <v>15429.06</v>
      </c>
      <c r="H95" s="175">
        <v>14194.5</v>
      </c>
      <c r="I95" s="174">
        <f aca="true" t="shared" si="21" ref="I95:I103">G95-H95</f>
        <v>1234.5599999999995</v>
      </c>
      <c r="J95" s="233">
        <f t="shared" si="19"/>
        <v>0</v>
      </c>
    </row>
    <row r="96" spans="2:10" ht="12.75">
      <c r="B96" s="230">
        <v>226</v>
      </c>
      <c r="C96" s="231" t="s">
        <v>4</v>
      </c>
      <c r="D96" s="174">
        <v>81347.78</v>
      </c>
      <c r="E96" s="175">
        <v>71585.86</v>
      </c>
      <c r="F96" s="232">
        <f t="shared" si="20"/>
        <v>9761.919999999998</v>
      </c>
      <c r="G96" s="174">
        <v>81347.78</v>
      </c>
      <c r="H96" s="175">
        <v>74839.76</v>
      </c>
      <c r="I96" s="174">
        <f t="shared" si="21"/>
        <v>6508.020000000004</v>
      </c>
      <c r="J96" s="233">
        <f t="shared" si="19"/>
        <v>0</v>
      </c>
    </row>
    <row r="97" spans="2:10" ht="12.75">
      <c r="B97" s="230">
        <v>290</v>
      </c>
      <c r="C97" s="231" t="s">
        <v>108</v>
      </c>
      <c r="D97" s="174">
        <v>35616.56</v>
      </c>
      <c r="E97" s="175">
        <v>31342.73</v>
      </c>
      <c r="F97" s="232">
        <f t="shared" si="20"/>
        <v>4273.829999999998</v>
      </c>
      <c r="G97" s="174">
        <v>35616.56</v>
      </c>
      <c r="H97" s="175">
        <v>32767.4</v>
      </c>
      <c r="I97" s="174">
        <f t="shared" si="21"/>
        <v>2849.159999999996</v>
      </c>
      <c r="J97" s="233">
        <f t="shared" si="19"/>
        <v>0</v>
      </c>
    </row>
    <row r="98" spans="2:10" ht="12.75" hidden="1">
      <c r="B98" s="230">
        <v>310</v>
      </c>
      <c r="C98" s="231" t="s">
        <v>5</v>
      </c>
      <c r="D98" s="174"/>
      <c r="E98" s="175"/>
      <c r="F98" s="232">
        <f t="shared" si="20"/>
        <v>0</v>
      </c>
      <c r="G98" s="174"/>
      <c r="H98" s="175"/>
      <c r="I98" s="174">
        <f t="shared" si="21"/>
        <v>0</v>
      </c>
      <c r="J98" s="233">
        <f t="shared" si="19"/>
        <v>0</v>
      </c>
    </row>
    <row r="99" spans="2:10" ht="12.75">
      <c r="B99" s="230">
        <v>491</v>
      </c>
      <c r="C99" s="234" t="s">
        <v>6</v>
      </c>
      <c r="D99" s="174">
        <v>13511.32</v>
      </c>
      <c r="E99" s="175">
        <v>13511.32</v>
      </c>
      <c r="F99" s="232">
        <f t="shared" si="20"/>
        <v>0</v>
      </c>
      <c r="G99" s="174">
        <v>13511.32</v>
      </c>
      <c r="H99" s="175">
        <v>13511.32</v>
      </c>
      <c r="I99" s="174">
        <f t="shared" si="21"/>
        <v>0</v>
      </c>
      <c r="J99" s="233">
        <f t="shared" si="19"/>
        <v>0</v>
      </c>
    </row>
    <row r="100" spans="2:10" ht="12.75">
      <c r="B100" s="230">
        <v>624</v>
      </c>
      <c r="C100" s="234" t="s">
        <v>114</v>
      </c>
      <c r="D100" s="174">
        <v>14048.98</v>
      </c>
      <c r="E100" s="175">
        <v>6709.22</v>
      </c>
      <c r="F100" s="232">
        <f t="shared" si="20"/>
        <v>7339.759999999999</v>
      </c>
      <c r="G100" s="174">
        <v>14048.98</v>
      </c>
      <c r="H100" s="175">
        <v>7458.64</v>
      </c>
      <c r="I100" s="174">
        <f t="shared" si="21"/>
        <v>6590.339999999999</v>
      </c>
      <c r="J100" s="233">
        <f t="shared" si="19"/>
        <v>0</v>
      </c>
    </row>
    <row r="101" spans="2:10" ht="12.75" hidden="1">
      <c r="B101" s="230">
        <v>626</v>
      </c>
      <c r="C101" s="234" t="s">
        <v>115</v>
      </c>
      <c r="D101" s="174"/>
      <c r="E101" s="175"/>
      <c r="F101" s="232">
        <f t="shared" si="20"/>
        <v>0</v>
      </c>
      <c r="G101" s="174"/>
      <c r="H101" s="175"/>
      <c r="I101" s="174">
        <f t="shared" si="21"/>
        <v>0</v>
      </c>
      <c r="J101" s="233">
        <f t="shared" si="19"/>
        <v>0</v>
      </c>
    </row>
    <row r="102" spans="2:10" ht="12.75" hidden="1">
      <c r="B102" s="230">
        <v>803</v>
      </c>
      <c r="C102" s="231" t="s">
        <v>118</v>
      </c>
      <c r="D102" s="174"/>
      <c r="E102" s="175"/>
      <c r="F102" s="232">
        <f t="shared" si="20"/>
        <v>0</v>
      </c>
      <c r="G102" s="174"/>
      <c r="H102" s="175"/>
      <c r="I102" s="174">
        <f t="shared" si="21"/>
        <v>0</v>
      </c>
      <c r="J102" s="233">
        <f t="shared" si="19"/>
        <v>0</v>
      </c>
    </row>
    <row r="103" spans="2:10" ht="13.5" customHeight="1">
      <c r="B103" s="230">
        <v>808</v>
      </c>
      <c r="C103" s="231" t="s">
        <v>38</v>
      </c>
      <c r="D103" s="174">
        <v>57706.54</v>
      </c>
      <c r="E103" s="175">
        <v>48904.45</v>
      </c>
      <c r="F103" s="232">
        <f t="shared" si="20"/>
        <v>8802.090000000004</v>
      </c>
      <c r="G103" s="174">
        <v>52228.74</v>
      </c>
      <c r="H103" s="175">
        <v>45798.38</v>
      </c>
      <c r="I103" s="174">
        <f t="shared" si="21"/>
        <v>6430.360000000001</v>
      </c>
      <c r="J103" s="233">
        <f t="shared" si="19"/>
        <v>-5477.800000000003</v>
      </c>
    </row>
    <row r="104" spans="2:10" ht="12.75">
      <c r="B104" s="451"/>
      <c r="C104" s="452" t="s">
        <v>9</v>
      </c>
      <c r="D104" s="361">
        <f aca="true" t="shared" si="22" ref="D104:J104">SUM(D94:D103)</f>
        <v>1307978.3800000001</v>
      </c>
      <c r="E104" s="361">
        <f t="shared" si="22"/>
        <v>655737.4999999999</v>
      </c>
      <c r="F104" s="361">
        <f t="shared" si="22"/>
        <v>652240.8799999998</v>
      </c>
      <c r="G104" s="239">
        <f t="shared" si="22"/>
        <v>1302500.58</v>
      </c>
      <c r="H104" s="239">
        <f t="shared" si="22"/>
        <v>685934.52</v>
      </c>
      <c r="I104" s="239">
        <f t="shared" si="22"/>
        <v>616566.0599999999</v>
      </c>
      <c r="J104" s="240">
        <f t="shared" si="22"/>
        <v>-5477.800000000003</v>
      </c>
    </row>
    <row r="105" spans="2:10" ht="12.75">
      <c r="B105" s="237" t="s">
        <v>33</v>
      </c>
      <c r="C105" s="234" t="s">
        <v>10</v>
      </c>
      <c r="D105" s="178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0</v>
      </c>
      <c r="J105" s="238">
        <v>0</v>
      </c>
    </row>
    <row r="106" spans="2:10" ht="12.75">
      <c r="B106" s="451"/>
      <c r="C106" s="451" t="s">
        <v>11</v>
      </c>
      <c r="D106" s="239">
        <f aca="true" t="shared" si="23" ref="D106:J106">SUM(D104:D105)</f>
        <v>1307978.3800000001</v>
      </c>
      <c r="E106" s="239">
        <f t="shared" si="23"/>
        <v>655737.4999999999</v>
      </c>
      <c r="F106" s="239">
        <f t="shared" si="23"/>
        <v>652240.8799999998</v>
      </c>
      <c r="G106" s="239">
        <f t="shared" si="23"/>
        <v>1302500.58</v>
      </c>
      <c r="H106" s="239">
        <f t="shared" si="23"/>
        <v>685934.52</v>
      </c>
      <c r="I106" s="239">
        <f t="shared" si="23"/>
        <v>616566.0599999999</v>
      </c>
      <c r="J106" s="240">
        <f t="shared" si="23"/>
        <v>-5477.800000000003</v>
      </c>
    </row>
    <row r="107" spans="2:10" ht="12.75">
      <c r="B107" s="241" t="s">
        <v>40</v>
      </c>
      <c r="C107" s="242" t="s">
        <v>42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243">
        <v>0</v>
      </c>
      <c r="J107" s="243">
        <v>0</v>
      </c>
    </row>
    <row r="108" spans="2:10" ht="12.75">
      <c r="B108" s="244"/>
      <c r="C108" s="273" t="s">
        <v>41</v>
      </c>
      <c r="D108" s="245">
        <f aca="true" t="shared" si="24" ref="D108:J108">D106+D107</f>
        <v>1307978.3800000001</v>
      </c>
      <c r="E108" s="245">
        <f t="shared" si="24"/>
        <v>655737.4999999999</v>
      </c>
      <c r="F108" s="245">
        <f t="shared" si="24"/>
        <v>652240.8799999998</v>
      </c>
      <c r="G108" s="245">
        <f t="shared" si="24"/>
        <v>1302500.58</v>
      </c>
      <c r="H108" s="245">
        <f t="shared" si="24"/>
        <v>685934.52</v>
      </c>
      <c r="I108" s="245">
        <f t="shared" si="24"/>
        <v>616566.0599999999</v>
      </c>
      <c r="J108" s="245">
        <f t="shared" si="24"/>
        <v>-5477.800000000003</v>
      </c>
    </row>
  </sheetData>
  <sheetProtection/>
  <mergeCells count="8">
    <mergeCell ref="B71:J71"/>
    <mergeCell ref="B91:J91"/>
    <mergeCell ref="B2:J2"/>
    <mergeCell ref="B3:J3"/>
    <mergeCell ref="I39:J39"/>
    <mergeCell ref="B40:J40"/>
    <mergeCell ref="B53:J53"/>
    <mergeCell ref="I70:J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540" t="s">
        <v>81</v>
      </c>
      <c r="I1" s="540"/>
    </row>
    <row r="2" spans="1:9" ht="30" customHeight="1">
      <c r="A2" s="501" t="s">
        <v>347</v>
      </c>
      <c r="B2" s="501"/>
      <c r="C2" s="501"/>
      <c r="D2" s="501"/>
      <c r="E2" s="501"/>
      <c r="F2" s="501"/>
      <c r="G2" s="501"/>
      <c r="H2" s="501"/>
      <c r="I2" s="501"/>
    </row>
    <row r="3" ht="15" customHeight="1"/>
    <row r="4" ht="1.5" customHeight="1" hidden="1" thickBot="1"/>
    <row r="5" spans="1:9" ht="62.25" customHeight="1">
      <c r="A5" s="451" t="s">
        <v>0</v>
      </c>
      <c r="B5" s="452" t="s">
        <v>1</v>
      </c>
      <c r="C5" s="478" t="s">
        <v>281</v>
      </c>
      <c r="D5" s="478" t="s">
        <v>282</v>
      </c>
      <c r="E5" s="465" t="s">
        <v>284</v>
      </c>
      <c r="F5" s="452" t="s">
        <v>306</v>
      </c>
      <c r="G5" s="452" t="s">
        <v>307</v>
      </c>
      <c r="H5" s="465" t="s">
        <v>308</v>
      </c>
      <c r="I5" s="452" t="s">
        <v>304</v>
      </c>
    </row>
    <row r="6" spans="1:36" ht="12.75">
      <c r="A6" s="459">
        <v>105</v>
      </c>
      <c r="B6" s="460" t="s">
        <v>2</v>
      </c>
      <c r="C6" s="461">
        <v>94014.71</v>
      </c>
      <c r="D6" s="462">
        <v>23713.32</v>
      </c>
      <c r="E6" s="472">
        <f>C6-D6</f>
        <v>70301.39000000001</v>
      </c>
      <c r="F6" s="461">
        <v>0</v>
      </c>
      <c r="G6" s="462">
        <v>0</v>
      </c>
      <c r="H6" s="461">
        <f>F6-G6</f>
        <v>0</v>
      </c>
      <c r="I6" s="464">
        <f>F6-C6</f>
        <v>-94014.71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491</v>
      </c>
      <c r="B7" s="234" t="s">
        <v>6</v>
      </c>
      <c r="C7" s="174">
        <v>61814.5</v>
      </c>
      <c r="D7" s="175">
        <v>61064.5</v>
      </c>
      <c r="E7" s="232">
        <f>C7-D7</f>
        <v>750</v>
      </c>
      <c r="F7" s="174">
        <v>97814.5</v>
      </c>
      <c r="G7" s="175">
        <v>66314.5</v>
      </c>
      <c r="H7" s="174">
        <f>F7-G7</f>
        <v>31500</v>
      </c>
      <c r="I7" s="233">
        <f>F7-C7</f>
        <v>36000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155829.21000000002</v>
      </c>
      <c r="D8" s="176">
        <f t="shared" si="0"/>
        <v>84777.82</v>
      </c>
      <c r="E8" s="176">
        <f t="shared" si="0"/>
        <v>71051.39000000001</v>
      </c>
      <c r="F8" s="177">
        <f t="shared" si="0"/>
        <v>97814.5</v>
      </c>
      <c r="G8" s="177">
        <f t="shared" si="0"/>
        <v>66314.5</v>
      </c>
      <c r="H8" s="177">
        <f t="shared" si="0"/>
        <v>31500</v>
      </c>
      <c r="I8" s="236">
        <f t="shared" si="0"/>
        <v>-58014.71000000001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155829.21000000002</v>
      </c>
      <c r="D10" s="239">
        <f t="shared" si="1"/>
        <v>84777.82</v>
      </c>
      <c r="E10" s="239">
        <f t="shared" si="1"/>
        <v>71051.39000000001</v>
      </c>
      <c r="F10" s="239">
        <f t="shared" si="1"/>
        <v>97814.5</v>
      </c>
      <c r="G10" s="239">
        <f t="shared" si="1"/>
        <v>66314.5</v>
      </c>
      <c r="H10" s="239">
        <f t="shared" si="1"/>
        <v>31500</v>
      </c>
      <c r="I10" s="240">
        <f>SUM(I8:I9)</f>
        <v>-58014.71000000001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3" t="s">
        <v>41</v>
      </c>
      <c r="C12" s="245">
        <f aca="true" t="shared" si="2" ref="C12:I12">C10+C11</f>
        <v>155829.21000000002</v>
      </c>
      <c r="D12" s="245">
        <f t="shared" si="2"/>
        <v>84777.82</v>
      </c>
      <c r="E12" s="245">
        <f t="shared" si="2"/>
        <v>71051.39000000001</v>
      </c>
      <c r="F12" s="245">
        <f t="shared" si="2"/>
        <v>97814.5</v>
      </c>
      <c r="G12" s="245">
        <f t="shared" si="2"/>
        <v>66314.5</v>
      </c>
      <c r="H12" s="245">
        <f t="shared" si="2"/>
        <v>31500</v>
      </c>
      <c r="I12" s="245">
        <f t="shared" si="2"/>
        <v>-58014.71000000001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570" t="s">
        <v>318</v>
      </c>
      <c r="B14" s="579"/>
      <c r="C14" s="579"/>
      <c r="D14" s="579"/>
      <c r="E14" s="579"/>
      <c r="F14" s="579"/>
      <c r="G14" s="579"/>
      <c r="H14" s="579"/>
      <c r="I14" s="57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">
      <c r="A16" s="246" t="s">
        <v>0</v>
      </c>
      <c r="B16" s="247" t="s">
        <v>1</v>
      </c>
      <c r="C16" s="489" t="s">
        <v>281</v>
      </c>
      <c r="D16" s="489" t="s">
        <v>282</v>
      </c>
      <c r="E16" s="465" t="s">
        <v>283</v>
      </c>
      <c r="F16" s="452" t="s">
        <v>306</v>
      </c>
      <c r="G16" s="452" t="s">
        <v>307</v>
      </c>
      <c r="H16" s="465" t="s">
        <v>319</v>
      </c>
      <c r="I16" s="452" t="s">
        <v>304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466">
        <v>107</v>
      </c>
      <c r="B17" s="467" t="s">
        <v>100</v>
      </c>
      <c r="C17" s="468">
        <v>1467885.97</v>
      </c>
      <c r="D17" s="469">
        <v>820536.56</v>
      </c>
      <c r="E17" s="470">
        <f aca="true" t="shared" si="3" ref="E17:E24">C17-D17</f>
        <v>647349.4099999999</v>
      </c>
      <c r="F17" s="468">
        <v>1467885.97</v>
      </c>
      <c r="G17" s="469">
        <v>857233.71</v>
      </c>
      <c r="H17" s="468">
        <f>F17-G17</f>
        <v>610652.26</v>
      </c>
      <c r="I17" s="471">
        <f aca="true" t="shared" si="4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1">
        <v>36005.3</v>
      </c>
      <c r="E18" s="250">
        <f t="shared" si="3"/>
        <v>17973.6</v>
      </c>
      <c r="F18" s="178">
        <v>53978.9</v>
      </c>
      <c r="G18" s="251">
        <v>39783.86</v>
      </c>
      <c r="H18" s="178">
        <f aca="true" t="shared" si="5" ref="H18:H24">F18-G18</f>
        <v>14195.04</v>
      </c>
      <c r="I18" s="238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2" t="s">
        <v>6</v>
      </c>
      <c r="C19" s="178">
        <v>13789</v>
      </c>
      <c r="D19" s="251">
        <v>12430.06</v>
      </c>
      <c r="E19" s="250">
        <f t="shared" si="3"/>
        <v>1358.9400000000005</v>
      </c>
      <c r="F19" s="178">
        <v>13789</v>
      </c>
      <c r="G19" s="251">
        <v>13308</v>
      </c>
      <c r="H19" s="178">
        <f t="shared" si="5"/>
        <v>481</v>
      </c>
      <c r="I19" s="238">
        <f t="shared" si="4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2" t="s">
        <v>277</v>
      </c>
      <c r="C20" s="178">
        <v>23078.73</v>
      </c>
      <c r="D20" s="251">
        <v>4231.04</v>
      </c>
      <c r="E20" s="250">
        <f t="shared" si="3"/>
        <v>18847.69</v>
      </c>
      <c r="F20" s="178">
        <v>23078.73</v>
      </c>
      <c r="G20" s="251">
        <v>6538.88</v>
      </c>
      <c r="H20" s="178">
        <f t="shared" si="5"/>
        <v>16539.85</v>
      </c>
      <c r="I20" s="238">
        <f t="shared" si="4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2" t="s">
        <v>101</v>
      </c>
      <c r="C21" s="178">
        <v>5200</v>
      </c>
      <c r="D21" s="251">
        <v>2599.8</v>
      </c>
      <c r="E21" s="250">
        <f t="shared" si="3"/>
        <v>2600.2</v>
      </c>
      <c r="F21" s="178">
        <v>5200</v>
      </c>
      <c r="G21" s="251">
        <v>3119.76</v>
      </c>
      <c r="H21" s="178">
        <f t="shared" si="5"/>
        <v>2080.24</v>
      </c>
      <c r="I21" s="238">
        <f t="shared" si="4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15051</v>
      </c>
      <c r="D22" s="251">
        <v>788</v>
      </c>
      <c r="E22" s="250">
        <f t="shared" si="3"/>
        <v>14263</v>
      </c>
      <c r="F22" s="178">
        <v>21400</v>
      </c>
      <c r="G22" s="251">
        <v>1234.91</v>
      </c>
      <c r="H22" s="178">
        <f t="shared" si="5"/>
        <v>20165.09</v>
      </c>
      <c r="I22" s="238">
        <f t="shared" si="4"/>
        <v>6349</v>
      </c>
    </row>
    <row r="23" spans="1:9" ht="12.75">
      <c r="A23" s="248">
        <v>806</v>
      </c>
      <c r="B23" s="249" t="s">
        <v>8</v>
      </c>
      <c r="C23" s="178">
        <v>0</v>
      </c>
      <c r="D23" s="251">
        <v>0</v>
      </c>
      <c r="E23" s="250">
        <f t="shared" si="3"/>
        <v>0</v>
      </c>
      <c r="F23" s="178">
        <v>0</v>
      </c>
      <c r="G23" s="251">
        <v>0</v>
      </c>
      <c r="H23" s="178">
        <f t="shared" si="5"/>
        <v>0</v>
      </c>
      <c r="I23" s="238">
        <f t="shared" si="4"/>
        <v>0</v>
      </c>
    </row>
    <row r="24" spans="1:9" ht="12.75">
      <c r="A24" s="248">
        <v>808</v>
      </c>
      <c r="B24" s="249" t="s">
        <v>38</v>
      </c>
      <c r="C24" s="178">
        <v>4990</v>
      </c>
      <c r="D24" s="251">
        <v>3077.16</v>
      </c>
      <c r="E24" s="250">
        <f t="shared" si="3"/>
        <v>1912.8400000000001</v>
      </c>
      <c r="F24" s="178">
        <v>4990</v>
      </c>
      <c r="G24" s="251">
        <v>4075.16</v>
      </c>
      <c r="H24" s="178">
        <f t="shared" si="5"/>
        <v>914.8400000000001</v>
      </c>
      <c r="I24" s="238">
        <f t="shared" si="4"/>
        <v>0</v>
      </c>
    </row>
    <row r="25" spans="1:9" ht="12.75">
      <c r="A25" s="253"/>
      <c r="B25" s="254" t="s">
        <v>9</v>
      </c>
      <c r="C25" s="255">
        <f aca="true" t="shared" si="6" ref="C25:I25">SUM(C17:C24)</f>
        <v>1583973.5999999999</v>
      </c>
      <c r="D25" s="255">
        <f t="shared" si="6"/>
        <v>879667.9200000003</v>
      </c>
      <c r="E25" s="255">
        <f t="shared" si="6"/>
        <v>704305.6799999997</v>
      </c>
      <c r="F25" s="256">
        <f t="shared" si="6"/>
        <v>1590322.5999999999</v>
      </c>
      <c r="G25" s="256">
        <f>SUM(G17:G24)</f>
        <v>925294.28</v>
      </c>
      <c r="H25" s="256">
        <f t="shared" si="6"/>
        <v>665028.32</v>
      </c>
      <c r="I25" s="245">
        <f t="shared" si="6"/>
        <v>6349</v>
      </c>
    </row>
    <row r="26" spans="1:9" ht="12.75">
      <c r="A26" s="257" t="s">
        <v>33</v>
      </c>
      <c r="B26" s="252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2.75">
      <c r="A27" s="246"/>
      <c r="B27" s="246" t="s">
        <v>11</v>
      </c>
      <c r="C27" s="258">
        <f aca="true" t="shared" si="7" ref="C27:I27">SUM(C25:C26)</f>
        <v>1583973.5999999999</v>
      </c>
      <c r="D27" s="258">
        <f t="shared" si="7"/>
        <v>879667.9200000003</v>
      </c>
      <c r="E27" s="258">
        <f t="shared" si="7"/>
        <v>704305.6799999997</v>
      </c>
      <c r="F27" s="258">
        <f t="shared" si="7"/>
        <v>1590322.5999999999</v>
      </c>
      <c r="G27" s="258">
        <f t="shared" si="7"/>
        <v>925294.28</v>
      </c>
      <c r="H27" s="258">
        <f t="shared" si="7"/>
        <v>665028.32</v>
      </c>
      <c r="I27" s="259">
        <f t="shared" si="7"/>
        <v>6349</v>
      </c>
    </row>
    <row r="28" spans="1:9" ht="12.75">
      <c r="A28" s="241" t="s">
        <v>40</v>
      </c>
      <c r="B28" s="260" t="s">
        <v>42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61">
        <f>F28-G28</f>
        <v>0</v>
      </c>
      <c r="I28" s="261">
        <f>H28-E28</f>
        <v>0</v>
      </c>
    </row>
    <row r="29" spans="1:9" ht="12.75">
      <c r="A29" s="262"/>
      <c r="B29" s="274" t="s">
        <v>41</v>
      </c>
      <c r="C29" s="263">
        <f aca="true" t="shared" si="8" ref="C29:I29">C27+C28</f>
        <v>1583973.5999999999</v>
      </c>
      <c r="D29" s="263">
        <f t="shared" si="8"/>
        <v>879667.9200000003</v>
      </c>
      <c r="E29" s="263">
        <f t="shared" si="8"/>
        <v>704305.6799999997</v>
      </c>
      <c r="F29" s="263">
        <f t="shared" si="8"/>
        <v>1590322.5999999999</v>
      </c>
      <c r="G29" s="263">
        <f t="shared" si="8"/>
        <v>925294.28</v>
      </c>
      <c r="H29" s="263">
        <f t="shared" si="8"/>
        <v>665028.32</v>
      </c>
      <c r="I29" s="263">
        <f t="shared" si="8"/>
        <v>6349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540" t="s">
        <v>82</v>
      </c>
      <c r="I34" s="540"/>
    </row>
    <row r="35" spans="1:9" ht="30" customHeight="1">
      <c r="A35" s="501" t="s">
        <v>313</v>
      </c>
      <c r="B35" s="501"/>
      <c r="C35" s="501"/>
      <c r="D35" s="501"/>
      <c r="E35" s="501"/>
      <c r="F35" s="501"/>
      <c r="G35" s="501"/>
      <c r="H35" s="501"/>
      <c r="I35" s="501"/>
    </row>
    <row r="36" spans="1:9" ht="12.75">
      <c r="A36" s="30"/>
      <c r="B36" s="30"/>
      <c r="C36" s="30"/>
      <c r="D36" s="30"/>
      <c r="E36" s="30"/>
      <c r="F36" s="31"/>
      <c r="G36" s="31"/>
      <c r="H36" s="31"/>
      <c r="I36" s="31"/>
    </row>
    <row r="37" spans="1:9" ht="42">
      <c r="A37" s="451" t="s">
        <v>0</v>
      </c>
      <c r="B37" s="452" t="s">
        <v>1</v>
      </c>
      <c r="C37" s="489" t="s">
        <v>281</v>
      </c>
      <c r="D37" s="489" t="s">
        <v>282</v>
      </c>
      <c r="E37" s="465" t="s">
        <v>283</v>
      </c>
      <c r="F37" s="457" t="s">
        <v>306</v>
      </c>
      <c r="G37" s="457" t="s">
        <v>307</v>
      </c>
      <c r="H37" s="465" t="s">
        <v>308</v>
      </c>
      <c r="I37" s="457" t="s">
        <v>304</v>
      </c>
    </row>
    <row r="38" spans="1:9" ht="12.75">
      <c r="A38" s="459">
        <v>491</v>
      </c>
      <c r="B38" s="473" t="s">
        <v>6</v>
      </c>
      <c r="C38" s="463">
        <v>42391.79</v>
      </c>
      <c r="D38" s="463">
        <v>42391.79</v>
      </c>
      <c r="E38" s="463">
        <f>C38-D38</f>
        <v>0</v>
      </c>
      <c r="F38" s="461">
        <v>42391.79</v>
      </c>
      <c r="G38" s="462">
        <v>42391.79</v>
      </c>
      <c r="H38" s="461">
        <f>F38-G38</f>
        <v>0</v>
      </c>
      <c r="I38" s="464">
        <f>F38-C38</f>
        <v>0</v>
      </c>
    </row>
    <row r="39" spans="1:9" ht="12.75">
      <c r="A39" s="228"/>
      <c r="B39" s="229" t="s">
        <v>9</v>
      </c>
      <c r="C39" s="265">
        <f aca="true" t="shared" si="9" ref="C39:I39">SUM(C38:C38)</f>
        <v>42391.79</v>
      </c>
      <c r="D39" s="265">
        <f t="shared" si="9"/>
        <v>42391.79</v>
      </c>
      <c r="E39" s="265">
        <f t="shared" si="9"/>
        <v>0</v>
      </c>
      <c r="F39" s="239">
        <f t="shared" si="9"/>
        <v>42391.79</v>
      </c>
      <c r="G39" s="239">
        <f t="shared" si="9"/>
        <v>42391.79</v>
      </c>
      <c r="H39" s="239">
        <f t="shared" si="9"/>
        <v>0</v>
      </c>
      <c r="I39" s="240">
        <f t="shared" si="9"/>
        <v>0</v>
      </c>
    </row>
    <row r="40" spans="1:9" ht="12.75">
      <c r="A40" s="237" t="s">
        <v>33</v>
      </c>
      <c r="B40" s="234" t="s">
        <v>10</v>
      </c>
      <c r="C40" s="178">
        <v>0</v>
      </c>
      <c r="D40" s="178">
        <v>0</v>
      </c>
      <c r="E40" s="178">
        <f>C40-D40</f>
        <v>0</v>
      </c>
      <c r="F40" s="178">
        <v>0</v>
      </c>
      <c r="G40" s="178">
        <v>0</v>
      </c>
      <c r="H40" s="178">
        <f>F40-G40</f>
        <v>0</v>
      </c>
      <c r="I40" s="238">
        <f>F40-C40</f>
        <v>0</v>
      </c>
    </row>
    <row r="41" spans="1:9" ht="12.75">
      <c r="A41" s="228"/>
      <c r="B41" s="228" t="s">
        <v>11</v>
      </c>
      <c r="C41" s="239">
        <f aca="true" t="shared" si="10" ref="C41:H41">SUM(C39:C40)</f>
        <v>42391.79</v>
      </c>
      <c r="D41" s="239">
        <f t="shared" si="10"/>
        <v>42391.79</v>
      </c>
      <c r="E41" s="239">
        <f t="shared" si="10"/>
        <v>0</v>
      </c>
      <c r="F41" s="239">
        <f t="shared" si="10"/>
        <v>42391.79</v>
      </c>
      <c r="G41" s="239">
        <f t="shared" si="10"/>
        <v>42391.79</v>
      </c>
      <c r="H41" s="239">
        <f t="shared" si="10"/>
        <v>0</v>
      </c>
      <c r="I41" s="240">
        <f>SUM(I39:I40)</f>
        <v>0</v>
      </c>
    </row>
    <row r="42" spans="1:9" ht="12.75">
      <c r="A42" s="266" t="s">
        <v>40</v>
      </c>
      <c r="B42" s="267" t="s">
        <v>42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243">
        <v>0</v>
      </c>
      <c r="I42" s="243">
        <v>0</v>
      </c>
    </row>
    <row r="43" spans="1:9" ht="12.75">
      <c r="A43" s="268"/>
      <c r="B43" s="271" t="s">
        <v>41</v>
      </c>
      <c r="C43" s="269">
        <f aca="true" t="shared" si="11" ref="C43:I43">C41+C42</f>
        <v>42391.79</v>
      </c>
      <c r="D43" s="269">
        <f t="shared" si="11"/>
        <v>42391.79</v>
      </c>
      <c r="E43" s="269">
        <f t="shared" si="11"/>
        <v>0</v>
      </c>
      <c r="F43" s="269">
        <f>F41</f>
        <v>42391.79</v>
      </c>
      <c r="G43" s="269">
        <f t="shared" si="11"/>
        <v>42391.79</v>
      </c>
      <c r="H43" s="269">
        <f t="shared" si="11"/>
        <v>0</v>
      </c>
      <c r="I43" s="269">
        <f t="shared" si="11"/>
        <v>0</v>
      </c>
    </row>
    <row r="44" spans="1:9" ht="15" customHeight="1">
      <c r="A44" s="30"/>
      <c r="B44" s="30"/>
      <c r="C44" s="30"/>
      <c r="D44" s="30"/>
      <c r="E44" s="30"/>
      <c r="F44" s="31"/>
      <c r="G44" s="31"/>
      <c r="H44" s="31"/>
      <c r="I44" s="31"/>
    </row>
    <row r="45" spans="1:9" ht="30" customHeight="1">
      <c r="A45" s="570" t="s">
        <v>330</v>
      </c>
      <c r="B45" s="579"/>
      <c r="C45" s="579"/>
      <c r="D45" s="579"/>
      <c r="E45" s="579"/>
      <c r="F45" s="579"/>
      <c r="G45" s="579"/>
      <c r="H45" s="579"/>
      <c r="I45" s="579"/>
    </row>
    <row r="46" spans="1:9" ht="16.5" customHeight="1">
      <c r="A46" s="30"/>
      <c r="B46" s="30"/>
      <c r="C46" s="30"/>
      <c r="D46" s="30"/>
      <c r="E46" s="30"/>
      <c r="F46" s="31"/>
      <c r="G46" s="31"/>
      <c r="H46" s="31"/>
      <c r="I46" s="31"/>
    </row>
    <row r="47" spans="1:9" ht="42">
      <c r="A47" s="451" t="s">
        <v>0</v>
      </c>
      <c r="B47" s="452" t="s">
        <v>1</v>
      </c>
      <c r="C47" s="489" t="s">
        <v>281</v>
      </c>
      <c r="D47" s="489" t="s">
        <v>282</v>
      </c>
      <c r="E47" s="465" t="s">
        <v>284</v>
      </c>
      <c r="F47" s="457" t="s">
        <v>306</v>
      </c>
      <c r="G47" s="457" t="s">
        <v>307</v>
      </c>
      <c r="H47" s="465" t="s">
        <v>308</v>
      </c>
      <c r="I47" s="457" t="s">
        <v>304</v>
      </c>
    </row>
    <row r="48" spans="1:9" ht="12.75">
      <c r="A48" s="459">
        <v>109</v>
      </c>
      <c r="B48" s="460" t="s">
        <v>3</v>
      </c>
      <c r="C48" s="461">
        <v>1691234.93</v>
      </c>
      <c r="D48" s="462">
        <v>676503.12</v>
      </c>
      <c r="E48" s="463">
        <f>C48-D48</f>
        <v>1014731.8099999999</v>
      </c>
      <c r="F48" s="461">
        <v>1691234.93</v>
      </c>
      <c r="G48" s="462">
        <v>718783.99</v>
      </c>
      <c r="H48" s="461">
        <f>F48-G48</f>
        <v>972450.94</v>
      </c>
      <c r="I48" s="464">
        <f>F48-C48</f>
        <v>0</v>
      </c>
    </row>
    <row r="49" spans="1:9" ht="12.75">
      <c r="A49" s="230">
        <v>211</v>
      </c>
      <c r="B49" s="231" t="s">
        <v>34</v>
      </c>
      <c r="C49" s="174">
        <v>89875.31</v>
      </c>
      <c r="D49" s="175">
        <v>64710.59</v>
      </c>
      <c r="E49" s="264">
        <f>C49-D49</f>
        <v>25164.72</v>
      </c>
      <c r="F49" s="174">
        <v>89875.31</v>
      </c>
      <c r="G49" s="175">
        <v>66957.47</v>
      </c>
      <c r="H49" s="174">
        <f>F49-G49</f>
        <v>22917.839999999997</v>
      </c>
      <c r="I49" s="233">
        <f>F49-C49</f>
        <v>0</v>
      </c>
    </row>
    <row r="50" spans="1:9" ht="12.75">
      <c r="A50" s="230">
        <v>743</v>
      </c>
      <c r="B50" s="231" t="s">
        <v>7</v>
      </c>
      <c r="C50" s="174">
        <v>515918.52</v>
      </c>
      <c r="D50" s="175">
        <v>485520.11</v>
      </c>
      <c r="E50" s="264">
        <f>C50-D50</f>
        <v>30398.410000000033</v>
      </c>
      <c r="F50" s="174">
        <v>515918.52</v>
      </c>
      <c r="G50" s="175">
        <v>515918.52</v>
      </c>
      <c r="H50" s="174">
        <f>F50-G50</f>
        <v>0</v>
      </c>
      <c r="I50" s="233">
        <f>F50-C50</f>
        <v>0</v>
      </c>
    </row>
    <row r="51" spans="1:9" ht="12.75">
      <c r="A51" s="230">
        <v>808</v>
      </c>
      <c r="B51" s="231" t="s">
        <v>38</v>
      </c>
      <c r="C51" s="174">
        <v>78742.55</v>
      </c>
      <c r="D51" s="175">
        <v>26178</v>
      </c>
      <c r="E51" s="264">
        <f>C51-D51</f>
        <v>52564.55</v>
      </c>
      <c r="F51" s="174">
        <v>78742.55</v>
      </c>
      <c r="G51" s="175">
        <v>41926.51</v>
      </c>
      <c r="H51" s="174">
        <f>F51-G51</f>
        <v>36816.04</v>
      </c>
      <c r="I51" s="233">
        <f>F51-C51</f>
        <v>0</v>
      </c>
    </row>
    <row r="52" spans="1:9" ht="12.75">
      <c r="A52" s="253"/>
      <c r="B52" s="254" t="s">
        <v>9</v>
      </c>
      <c r="C52" s="270">
        <f aca="true" t="shared" si="12" ref="C52:I52">SUM(C48:C51)</f>
        <v>2375771.3099999996</v>
      </c>
      <c r="D52" s="270">
        <f t="shared" si="12"/>
        <v>1252911.8199999998</v>
      </c>
      <c r="E52" s="270">
        <f t="shared" si="12"/>
        <v>1122859.49</v>
      </c>
      <c r="F52" s="256">
        <f t="shared" si="12"/>
        <v>2375771.3099999996</v>
      </c>
      <c r="G52" s="256">
        <f t="shared" si="12"/>
        <v>1343586.49</v>
      </c>
      <c r="H52" s="256">
        <f t="shared" si="12"/>
        <v>1032184.82</v>
      </c>
      <c r="I52" s="245">
        <f t="shared" si="12"/>
        <v>0</v>
      </c>
    </row>
    <row r="53" spans="1:9" ht="12.75">
      <c r="A53" s="237" t="s">
        <v>33</v>
      </c>
      <c r="B53" s="234" t="s">
        <v>10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f>F53-G53</f>
        <v>0</v>
      </c>
      <c r="I53" s="238">
        <f>F53-C53</f>
        <v>0</v>
      </c>
    </row>
    <row r="54" spans="1:9" ht="12.75">
      <c r="A54" s="253"/>
      <c r="B54" s="253" t="s">
        <v>11</v>
      </c>
      <c r="C54" s="256">
        <f aca="true" t="shared" si="13" ref="C54:H54">SUM(C52:C53)</f>
        <v>2375771.3099999996</v>
      </c>
      <c r="D54" s="256">
        <f t="shared" si="13"/>
        <v>1252911.8199999998</v>
      </c>
      <c r="E54" s="256">
        <f t="shared" si="13"/>
        <v>1122859.49</v>
      </c>
      <c r="F54" s="256">
        <f t="shared" si="13"/>
        <v>2375771.3099999996</v>
      </c>
      <c r="G54" s="256">
        <f t="shared" si="13"/>
        <v>1343586.49</v>
      </c>
      <c r="H54" s="256">
        <f t="shared" si="13"/>
        <v>1032184.82</v>
      </c>
      <c r="I54" s="245">
        <f>SUM(I52:I53)</f>
        <v>0</v>
      </c>
    </row>
    <row r="55" spans="1:9" ht="12.75">
      <c r="A55" s="266" t="s">
        <v>40</v>
      </c>
      <c r="B55" s="267" t="s">
        <v>42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243">
        <f>F55-G55</f>
        <v>0</v>
      </c>
      <c r="I55" s="243">
        <f>H55-E55</f>
        <v>0</v>
      </c>
    </row>
    <row r="56" spans="1:9" ht="12.75">
      <c r="A56" s="268"/>
      <c r="B56" s="271" t="s">
        <v>41</v>
      </c>
      <c r="C56" s="269">
        <f aca="true" t="shared" si="14" ref="C56:I56">C54+C55</f>
        <v>2375771.3099999996</v>
      </c>
      <c r="D56" s="269">
        <f t="shared" si="14"/>
        <v>1252911.8199999998</v>
      </c>
      <c r="E56" s="269">
        <f t="shared" si="14"/>
        <v>1122859.49</v>
      </c>
      <c r="F56" s="269">
        <f t="shared" si="14"/>
        <v>2375771.3099999996</v>
      </c>
      <c r="G56" s="269">
        <f t="shared" si="14"/>
        <v>1343586.49</v>
      </c>
      <c r="H56" s="269">
        <f t="shared" si="14"/>
        <v>1032184.82</v>
      </c>
      <c r="I56" s="269">
        <f t="shared" si="14"/>
        <v>0</v>
      </c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9" ht="15.75" customHeight="1">
      <c r="A68" s="2"/>
      <c r="H68" s="540" t="s">
        <v>86</v>
      </c>
      <c r="I68" s="540"/>
    </row>
    <row r="69" spans="1:9" ht="30" customHeight="1">
      <c r="A69" s="501" t="s">
        <v>333</v>
      </c>
      <c r="B69" s="501"/>
      <c r="C69" s="501"/>
      <c r="D69" s="501"/>
      <c r="E69" s="501"/>
      <c r="F69" s="501"/>
      <c r="G69" s="501"/>
      <c r="H69" s="501"/>
      <c r="I69" s="501"/>
    </row>
    <row r="70" spans="1:5" ht="12.75">
      <c r="A70" s="3"/>
      <c r="B70" s="3"/>
      <c r="C70" s="3"/>
      <c r="D70" s="3"/>
      <c r="E70" s="3"/>
    </row>
    <row r="71" spans="1:9" ht="42">
      <c r="A71" s="451" t="s">
        <v>0</v>
      </c>
      <c r="B71" s="452" t="s">
        <v>1</v>
      </c>
      <c r="C71" s="491" t="s">
        <v>281</v>
      </c>
      <c r="D71" s="491" t="s">
        <v>282</v>
      </c>
      <c r="E71" s="465" t="s">
        <v>284</v>
      </c>
      <c r="F71" s="457" t="s">
        <v>306</v>
      </c>
      <c r="G71" s="457" t="s">
        <v>307</v>
      </c>
      <c r="H71" s="465" t="s">
        <v>308</v>
      </c>
      <c r="I71" s="457" t="s">
        <v>304</v>
      </c>
    </row>
    <row r="72" spans="1:9" ht="12.75">
      <c r="A72" s="459">
        <v>101</v>
      </c>
      <c r="B72" s="460" t="s">
        <v>60</v>
      </c>
      <c r="C72" s="461">
        <v>520097.09</v>
      </c>
      <c r="D72" s="462">
        <v>175282.79</v>
      </c>
      <c r="E72" s="463">
        <f aca="true" t="shared" si="15" ref="E72:E92">C72-D72</f>
        <v>344814.30000000005</v>
      </c>
      <c r="F72" s="461">
        <v>520097.09</v>
      </c>
      <c r="G72" s="462">
        <v>188285.22</v>
      </c>
      <c r="H72" s="461">
        <f>F72-G72</f>
        <v>331811.87</v>
      </c>
      <c r="I72" s="464">
        <f>F72-C72</f>
        <v>0</v>
      </c>
    </row>
    <row r="73" spans="1:9" ht="12.75">
      <c r="A73" s="230">
        <v>102</v>
      </c>
      <c r="B73" s="231" t="s">
        <v>61</v>
      </c>
      <c r="C73" s="174">
        <v>5221.21</v>
      </c>
      <c r="D73" s="175">
        <v>620.04</v>
      </c>
      <c r="E73" s="264">
        <f t="shared" si="15"/>
        <v>4601.17</v>
      </c>
      <c r="F73" s="174">
        <v>5221.21</v>
      </c>
      <c r="G73" s="175">
        <v>750.57</v>
      </c>
      <c r="H73" s="174">
        <f aca="true" t="shared" si="16" ref="H73:H92">F73-G73</f>
        <v>4470.64</v>
      </c>
      <c r="I73" s="233">
        <f aca="true" t="shared" si="17" ref="I73:I92">F73-C73</f>
        <v>0</v>
      </c>
    </row>
    <row r="74" spans="1:9" ht="12.75">
      <c r="A74" s="230">
        <v>109</v>
      </c>
      <c r="B74" s="231" t="s">
        <v>3</v>
      </c>
      <c r="C74" s="174">
        <v>185978.74</v>
      </c>
      <c r="D74" s="175">
        <v>101535.32</v>
      </c>
      <c r="E74" s="264">
        <f t="shared" si="15"/>
        <v>84443.41999999998</v>
      </c>
      <c r="F74" s="174">
        <v>185978.74</v>
      </c>
      <c r="G74" s="175">
        <v>105989.52</v>
      </c>
      <c r="H74" s="174">
        <f t="shared" si="16"/>
        <v>79989.21999999999</v>
      </c>
      <c r="I74" s="233">
        <f t="shared" si="17"/>
        <v>0</v>
      </c>
    </row>
    <row r="75" spans="1:9" ht="21">
      <c r="A75" s="230">
        <v>210</v>
      </c>
      <c r="B75" s="231" t="s">
        <v>62</v>
      </c>
      <c r="C75" s="174">
        <v>303672.02</v>
      </c>
      <c r="D75" s="175">
        <v>273635.55</v>
      </c>
      <c r="E75" s="264">
        <f t="shared" si="15"/>
        <v>30036.47000000003</v>
      </c>
      <c r="F75" s="174">
        <v>303672.02</v>
      </c>
      <c r="G75" s="175">
        <v>282305.94</v>
      </c>
      <c r="H75" s="174">
        <f t="shared" si="16"/>
        <v>21366.080000000016</v>
      </c>
      <c r="I75" s="233">
        <f t="shared" si="17"/>
        <v>0</v>
      </c>
    </row>
    <row r="76" spans="1:9" ht="12.75">
      <c r="A76" s="230">
        <v>211</v>
      </c>
      <c r="B76" s="231" t="s">
        <v>34</v>
      </c>
      <c r="C76" s="174">
        <v>5651242.43</v>
      </c>
      <c r="D76" s="175">
        <v>4055802.55</v>
      </c>
      <c r="E76" s="264">
        <f t="shared" si="15"/>
        <v>1595439.88</v>
      </c>
      <c r="F76" s="174">
        <v>5651242.43</v>
      </c>
      <c r="G76" s="175">
        <v>4300506.2</v>
      </c>
      <c r="H76" s="174">
        <f t="shared" si="16"/>
        <v>1350736.2299999995</v>
      </c>
      <c r="I76" s="233">
        <f t="shared" si="17"/>
        <v>0</v>
      </c>
    </row>
    <row r="77" spans="1:9" ht="12.75">
      <c r="A77" s="230">
        <v>220</v>
      </c>
      <c r="B77" s="231" t="s">
        <v>36</v>
      </c>
      <c r="C77" s="174">
        <v>75265.27</v>
      </c>
      <c r="D77" s="175">
        <v>59459.11</v>
      </c>
      <c r="E77" s="264">
        <f t="shared" si="15"/>
        <v>15806.160000000003</v>
      </c>
      <c r="F77" s="174">
        <v>75265.27</v>
      </c>
      <c r="G77" s="175">
        <v>62846.05</v>
      </c>
      <c r="H77" s="174">
        <f t="shared" si="16"/>
        <v>12419.220000000001</v>
      </c>
      <c r="I77" s="233">
        <f t="shared" si="17"/>
        <v>0</v>
      </c>
    </row>
    <row r="78" spans="1:9" ht="12.75">
      <c r="A78" s="230">
        <v>291</v>
      </c>
      <c r="B78" s="231" t="s">
        <v>83</v>
      </c>
      <c r="C78" s="174">
        <v>26042.49</v>
      </c>
      <c r="D78" s="175">
        <v>17423.09</v>
      </c>
      <c r="E78" s="264">
        <f t="shared" si="15"/>
        <v>8619.400000000001</v>
      </c>
      <c r="F78" s="174">
        <v>26042.49</v>
      </c>
      <c r="G78" s="175">
        <v>17957.17</v>
      </c>
      <c r="H78" s="174">
        <f t="shared" si="16"/>
        <v>8085.320000000003</v>
      </c>
      <c r="I78" s="233">
        <f t="shared" si="17"/>
        <v>0</v>
      </c>
    </row>
    <row r="79" spans="1:9" ht="12.75">
      <c r="A79" s="230">
        <v>310</v>
      </c>
      <c r="B79" s="231" t="s">
        <v>64</v>
      </c>
      <c r="C79" s="174">
        <v>5952.84</v>
      </c>
      <c r="D79" s="175">
        <v>2430.7</v>
      </c>
      <c r="E79" s="264">
        <f t="shared" si="15"/>
        <v>3522.1400000000003</v>
      </c>
      <c r="F79" s="174">
        <v>0</v>
      </c>
      <c r="G79" s="175">
        <v>0</v>
      </c>
      <c r="H79" s="174">
        <f t="shared" si="16"/>
        <v>0</v>
      </c>
      <c r="I79" s="233">
        <f t="shared" si="17"/>
        <v>-5952.84</v>
      </c>
    </row>
    <row r="80" spans="1:9" ht="12.75">
      <c r="A80" s="230">
        <v>348</v>
      </c>
      <c r="B80" s="231" t="s">
        <v>84</v>
      </c>
      <c r="C80" s="174">
        <v>19884</v>
      </c>
      <c r="D80" s="175">
        <v>5445.12</v>
      </c>
      <c r="E80" s="264">
        <f t="shared" si="15"/>
        <v>14438.880000000001</v>
      </c>
      <c r="F80" s="174">
        <v>19884</v>
      </c>
      <c r="G80" s="175">
        <v>6837</v>
      </c>
      <c r="H80" s="174">
        <f t="shared" si="16"/>
        <v>13047</v>
      </c>
      <c r="I80" s="233">
        <f t="shared" si="17"/>
        <v>0</v>
      </c>
    </row>
    <row r="81" spans="1:9" ht="12.75">
      <c r="A81" s="230">
        <v>491</v>
      </c>
      <c r="B81" s="234" t="s">
        <v>6</v>
      </c>
      <c r="C81" s="174">
        <v>42481.97</v>
      </c>
      <c r="D81" s="175">
        <v>35776.37</v>
      </c>
      <c r="E81" s="264">
        <f t="shared" si="15"/>
        <v>6705.5999999999985</v>
      </c>
      <c r="F81" s="174">
        <v>43079.56</v>
      </c>
      <c r="G81" s="175">
        <v>39726.76</v>
      </c>
      <c r="H81" s="174">
        <f t="shared" si="16"/>
        <v>3352.7999999999956</v>
      </c>
      <c r="I81" s="233">
        <f t="shared" si="17"/>
        <v>597.5899999999965</v>
      </c>
    </row>
    <row r="82" spans="1:9" ht="12.75">
      <c r="A82" s="230">
        <v>580</v>
      </c>
      <c r="B82" s="234" t="s">
        <v>66</v>
      </c>
      <c r="C82" s="174">
        <v>56603.28</v>
      </c>
      <c r="D82" s="175">
        <v>56603.28</v>
      </c>
      <c r="E82" s="264">
        <f t="shared" si="15"/>
        <v>0</v>
      </c>
      <c r="F82" s="174">
        <v>56603.28</v>
      </c>
      <c r="G82" s="175">
        <v>56603.28</v>
      </c>
      <c r="H82" s="174">
        <f t="shared" si="16"/>
        <v>0</v>
      </c>
      <c r="I82" s="233">
        <f t="shared" si="17"/>
        <v>0</v>
      </c>
    </row>
    <row r="83" spans="1:9" ht="12.75">
      <c r="A83" s="230">
        <v>582</v>
      </c>
      <c r="B83" s="234" t="s">
        <v>67</v>
      </c>
      <c r="C83" s="174">
        <v>53820.07</v>
      </c>
      <c r="D83" s="175">
        <v>47782.57</v>
      </c>
      <c r="E83" s="264">
        <f t="shared" si="15"/>
        <v>6037.5</v>
      </c>
      <c r="F83" s="174">
        <v>57700.07</v>
      </c>
      <c r="G83" s="175">
        <v>49423.57</v>
      </c>
      <c r="H83" s="174">
        <f t="shared" si="16"/>
        <v>8276.5</v>
      </c>
      <c r="I83" s="233">
        <f t="shared" si="17"/>
        <v>3880</v>
      </c>
    </row>
    <row r="84" spans="1:9" ht="12.75">
      <c r="A84" s="230">
        <v>603</v>
      </c>
      <c r="B84" s="234" t="s">
        <v>85</v>
      </c>
      <c r="C84" s="174">
        <v>7200</v>
      </c>
      <c r="D84" s="175">
        <v>2280</v>
      </c>
      <c r="E84" s="264">
        <f t="shared" si="15"/>
        <v>4920</v>
      </c>
      <c r="F84" s="174">
        <v>7200</v>
      </c>
      <c r="G84" s="175">
        <v>3000</v>
      </c>
      <c r="H84" s="174">
        <f t="shared" si="16"/>
        <v>4200</v>
      </c>
      <c r="I84" s="233">
        <f t="shared" si="17"/>
        <v>0</v>
      </c>
    </row>
    <row r="85" spans="1:9" ht="12.75">
      <c r="A85" s="230">
        <v>643</v>
      </c>
      <c r="B85" s="234" t="s">
        <v>69</v>
      </c>
      <c r="C85" s="174">
        <v>7500</v>
      </c>
      <c r="D85" s="175">
        <v>3375</v>
      </c>
      <c r="E85" s="264">
        <f t="shared" si="15"/>
        <v>4125</v>
      </c>
      <c r="F85" s="174">
        <v>7500</v>
      </c>
      <c r="G85" s="175">
        <v>4125</v>
      </c>
      <c r="H85" s="174">
        <f t="shared" si="16"/>
        <v>3375</v>
      </c>
      <c r="I85" s="233">
        <f t="shared" si="17"/>
        <v>0</v>
      </c>
    </row>
    <row r="86" spans="1:9" ht="12.75">
      <c r="A86" s="230">
        <v>742</v>
      </c>
      <c r="B86" s="231" t="s">
        <v>70</v>
      </c>
      <c r="C86" s="174">
        <v>25700</v>
      </c>
      <c r="D86" s="175">
        <v>5140</v>
      </c>
      <c r="E86" s="264">
        <f t="shared" si="15"/>
        <v>20560</v>
      </c>
      <c r="F86" s="174">
        <v>25700</v>
      </c>
      <c r="G86" s="175">
        <v>10280</v>
      </c>
      <c r="H86" s="174">
        <f t="shared" si="16"/>
        <v>15420</v>
      </c>
      <c r="I86" s="233">
        <f t="shared" si="17"/>
        <v>0</v>
      </c>
    </row>
    <row r="87" spans="1:9" ht="12.75" hidden="1">
      <c r="A87" s="230">
        <v>743</v>
      </c>
      <c r="B87" s="231" t="s">
        <v>7</v>
      </c>
      <c r="C87" s="174">
        <v>0</v>
      </c>
      <c r="D87" s="175">
        <v>0</v>
      </c>
      <c r="E87" s="264">
        <f t="shared" si="15"/>
        <v>0</v>
      </c>
      <c r="F87" s="174">
        <v>0</v>
      </c>
      <c r="G87" s="175">
        <v>0</v>
      </c>
      <c r="H87" s="174">
        <f t="shared" si="16"/>
        <v>0</v>
      </c>
      <c r="I87" s="233">
        <f t="shared" si="17"/>
        <v>0</v>
      </c>
    </row>
    <row r="88" spans="1:9" ht="12.75">
      <c r="A88" s="230">
        <v>746</v>
      </c>
      <c r="B88" s="231" t="s">
        <v>71</v>
      </c>
      <c r="C88" s="174">
        <v>114903.18</v>
      </c>
      <c r="D88" s="175">
        <v>106788.4</v>
      </c>
      <c r="E88" s="264">
        <f t="shared" si="15"/>
        <v>8114.779999999999</v>
      </c>
      <c r="F88" s="174">
        <v>114903.18</v>
      </c>
      <c r="G88" s="175">
        <v>114903.18</v>
      </c>
      <c r="H88" s="174">
        <f t="shared" si="16"/>
        <v>0</v>
      </c>
      <c r="I88" s="233">
        <f t="shared" si="17"/>
        <v>0</v>
      </c>
    </row>
    <row r="89" spans="1:9" ht="12.75">
      <c r="A89" s="230">
        <v>747</v>
      </c>
      <c r="B89" s="231" t="s">
        <v>72</v>
      </c>
      <c r="C89" s="174">
        <v>44193.44</v>
      </c>
      <c r="D89" s="175">
        <v>38918.7</v>
      </c>
      <c r="E89" s="264">
        <f t="shared" si="15"/>
        <v>5274.740000000005</v>
      </c>
      <c r="F89" s="174">
        <v>44193.44</v>
      </c>
      <c r="G89" s="175">
        <v>44193.44</v>
      </c>
      <c r="H89" s="174">
        <f t="shared" si="16"/>
        <v>0</v>
      </c>
      <c r="I89" s="233">
        <f t="shared" si="17"/>
        <v>0</v>
      </c>
    </row>
    <row r="90" spans="1:9" ht="12.75">
      <c r="A90" s="230">
        <v>748</v>
      </c>
      <c r="B90" s="231" t="s">
        <v>73</v>
      </c>
      <c r="C90" s="174">
        <v>12786.95</v>
      </c>
      <c r="D90" s="175">
        <v>12786.95</v>
      </c>
      <c r="E90" s="264">
        <f t="shared" si="15"/>
        <v>0</v>
      </c>
      <c r="F90" s="174">
        <v>12786.95</v>
      </c>
      <c r="G90" s="175">
        <v>12786.95</v>
      </c>
      <c r="H90" s="174">
        <f t="shared" si="16"/>
        <v>0</v>
      </c>
      <c r="I90" s="233">
        <f t="shared" si="17"/>
        <v>0</v>
      </c>
    </row>
    <row r="91" spans="1:9" ht="12.75">
      <c r="A91" s="230">
        <v>790</v>
      </c>
      <c r="B91" s="231" t="s">
        <v>74</v>
      </c>
      <c r="C91" s="174">
        <v>97503.75</v>
      </c>
      <c r="D91" s="175">
        <v>60755.77</v>
      </c>
      <c r="E91" s="264">
        <f t="shared" si="15"/>
        <v>36747.98</v>
      </c>
      <c r="F91" s="174">
        <v>97503.75</v>
      </c>
      <c r="G91" s="175">
        <v>69942.76</v>
      </c>
      <c r="H91" s="174">
        <f t="shared" si="16"/>
        <v>27560.990000000005</v>
      </c>
      <c r="I91" s="233">
        <f t="shared" si="17"/>
        <v>0</v>
      </c>
    </row>
    <row r="92" spans="1:9" ht="12.75">
      <c r="A92" s="230">
        <v>808</v>
      </c>
      <c r="B92" s="231" t="s">
        <v>38</v>
      </c>
      <c r="C92" s="174">
        <v>807834.78</v>
      </c>
      <c r="D92" s="175">
        <v>713557.42</v>
      </c>
      <c r="E92" s="264">
        <f t="shared" si="15"/>
        <v>94277.35999999999</v>
      </c>
      <c r="F92" s="174">
        <v>856207.1</v>
      </c>
      <c r="G92" s="175">
        <v>735524.84</v>
      </c>
      <c r="H92" s="174">
        <f t="shared" si="16"/>
        <v>120682.26000000001</v>
      </c>
      <c r="I92" s="233">
        <f t="shared" si="17"/>
        <v>48372.31999999995</v>
      </c>
    </row>
    <row r="93" spans="1:9" ht="12.75">
      <c r="A93" s="228"/>
      <c r="B93" s="229" t="s">
        <v>9</v>
      </c>
      <c r="C93" s="265">
        <f aca="true" t="shared" si="18" ref="C93:I93">SUM(C72:C92)</f>
        <v>8063883.510000001</v>
      </c>
      <c r="D93" s="265">
        <f t="shared" si="18"/>
        <v>5775398.730000001</v>
      </c>
      <c r="E93" s="265">
        <f t="shared" si="18"/>
        <v>2288484.78</v>
      </c>
      <c r="F93" s="239">
        <f t="shared" si="18"/>
        <v>8110780.58</v>
      </c>
      <c r="G93" s="239">
        <f>SUM(G72:G92)</f>
        <v>6105987.45</v>
      </c>
      <c r="H93" s="239">
        <f t="shared" si="18"/>
        <v>2004793.1299999997</v>
      </c>
      <c r="I93" s="240">
        <f t="shared" si="18"/>
        <v>46897.06999999995</v>
      </c>
    </row>
    <row r="94" spans="1:9" ht="12.75">
      <c r="A94" s="237" t="s">
        <v>33</v>
      </c>
      <c r="B94" s="234" t="s">
        <v>10</v>
      </c>
      <c r="C94" s="178">
        <v>167366.38</v>
      </c>
      <c r="D94" s="178">
        <v>108735.71</v>
      </c>
      <c r="E94" s="178">
        <f>C94-D94</f>
        <v>58630.67</v>
      </c>
      <c r="F94" s="178">
        <v>167366.38</v>
      </c>
      <c r="G94" s="178">
        <v>121660.51</v>
      </c>
      <c r="H94" s="178">
        <f>F94-G94</f>
        <v>45705.87000000001</v>
      </c>
      <c r="I94" s="238">
        <f>F94-C94</f>
        <v>0</v>
      </c>
    </row>
    <row r="95" spans="1:9" ht="12.75">
      <c r="A95" s="228"/>
      <c r="B95" s="228" t="s">
        <v>11</v>
      </c>
      <c r="C95" s="239">
        <f aca="true" t="shared" si="19" ref="C95:H95">SUM(C93:C94)</f>
        <v>8231249.890000001</v>
      </c>
      <c r="D95" s="239">
        <f t="shared" si="19"/>
        <v>5884134.440000001</v>
      </c>
      <c r="E95" s="239">
        <f t="shared" si="19"/>
        <v>2347115.4499999997</v>
      </c>
      <c r="F95" s="239">
        <f t="shared" si="19"/>
        <v>8278146.96</v>
      </c>
      <c r="G95" s="239">
        <f t="shared" si="19"/>
        <v>6227647.96</v>
      </c>
      <c r="H95" s="239">
        <f t="shared" si="19"/>
        <v>2050498.9999999998</v>
      </c>
      <c r="I95" s="240">
        <f>SUM(I93:I94)</f>
        <v>46897.06999999995</v>
      </c>
    </row>
    <row r="96" spans="1:9" ht="12.75">
      <c r="A96" s="266" t="s">
        <v>40</v>
      </c>
      <c r="B96" s="267" t="s">
        <v>42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243">
        <f>F96-G96</f>
        <v>0</v>
      </c>
      <c r="I96" s="243">
        <f>H96-E96</f>
        <v>0</v>
      </c>
    </row>
    <row r="97" spans="1:9" ht="12.75">
      <c r="A97" s="268"/>
      <c r="B97" s="271" t="s">
        <v>41</v>
      </c>
      <c r="C97" s="269">
        <f aca="true" t="shared" si="20" ref="C97:I97">C95+C96</f>
        <v>8231249.890000001</v>
      </c>
      <c r="D97" s="269">
        <f t="shared" si="20"/>
        <v>5884134.440000001</v>
      </c>
      <c r="E97" s="269">
        <f t="shared" si="20"/>
        <v>2347115.4499999997</v>
      </c>
      <c r="F97" s="269">
        <f t="shared" si="20"/>
        <v>8278146.96</v>
      </c>
      <c r="G97" s="269">
        <f t="shared" si="20"/>
        <v>6227647.96</v>
      </c>
      <c r="H97" s="269">
        <f t="shared" si="20"/>
        <v>2050498.9999999998</v>
      </c>
      <c r="I97" s="269">
        <f t="shared" si="20"/>
        <v>46897.06999999995</v>
      </c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9" ht="15.75" customHeight="1">
      <c r="A105" s="2"/>
      <c r="H105" s="540" t="s">
        <v>87</v>
      </c>
      <c r="I105" s="540"/>
    </row>
    <row r="106" spans="1:9" ht="30" customHeight="1">
      <c r="A106" s="501" t="s">
        <v>343</v>
      </c>
      <c r="B106" s="501"/>
      <c r="C106" s="501"/>
      <c r="D106" s="501"/>
      <c r="E106" s="501"/>
      <c r="F106" s="501"/>
      <c r="G106" s="501"/>
      <c r="H106" s="501"/>
      <c r="I106" s="501"/>
    </row>
    <row r="107" spans="1:5" ht="12.75">
      <c r="A107" s="3"/>
      <c r="B107" s="3"/>
      <c r="C107" s="3"/>
      <c r="D107" s="3"/>
      <c r="E107" s="3"/>
    </row>
    <row r="108" spans="1:9" ht="42">
      <c r="A108" s="451" t="s">
        <v>0</v>
      </c>
      <c r="B108" s="452" t="s">
        <v>1</v>
      </c>
      <c r="C108" s="495" t="s">
        <v>281</v>
      </c>
      <c r="D108" s="495" t="s">
        <v>282</v>
      </c>
      <c r="E108" s="465" t="s">
        <v>284</v>
      </c>
      <c r="F108" s="478" t="s">
        <v>306</v>
      </c>
      <c r="G108" s="478" t="s">
        <v>307</v>
      </c>
      <c r="H108" s="465" t="s">
        <v>308</v>
      </c>
      <c r="I108" s="475" t="s">
        <v>304</v>
      </c>
    </row>
    <row r="109" spans="1:9" ht="12.75">
      <c r="A109" s="459">
        <v>106</v>
      </c>
      <c r="B109" s="460" t="s">
        <v>35</v>
      </c>
      <c r="C109" s="461">
        <v>685496.93</v>
      </c>
      <c r="D109" s="462">
        <v>346304.94</v>
      </c>
      <c r="E109" s="463">
        <f>C109-D109</f>
        <v>339191.99000000005</v>
      </c>
      <c r="F109" s="461">
        <v>685496.93</v>
      </c>
      <c r="G109" s="462">
        <v>363442.36</v>
      </c>
      <c r="H109" s="461">
        <f>F109-G109</f>
        <v>322054.57000000007</v>
      </c>
      <c r="I109" s="464">
        <f>F109-C109</f>
        <v>0</v>
      </c>
    </row>
    <row r="110" spans="1:9" ht="12.75">
      <c r="A110" s="230">
        <v>802</v>
      </c>
      <c r="B110" s="231" t="s">
        <v>37</v>
      </c>
      <c r="C110" s="174">
        <v>43170</v>
      </c>
      <c r="D110" s="175">
        <v>43170</v>
      </c>
      <c r="E110" s="264">
        <f>C110-D110</f>
        <v>0</v>
      </c>
      <c r="F110" s="174">
        <v>43170</v>
      </c>
      <c r="G110" s="175">
        <v>43170</v>
      </c>
      <c r="H110" s="174">
        <f>F110-G110</f>
        <v>0</v>
      </c>
      <c r="I110" s="233">
        <f>F110-C110</f>
        <v>0</v>
      </c>
    </row>
    <row r="111" spans="1:9" ht="12.75">
      <c r="A111" s="228"/>
      <c r="B111" s="229" t="s">
        <v>9</v>
      </c>
      <c r="C111" s="265">
        <f aca="true" t="shared" si="21" ref="C111:I111">SUM(C109:C110)</f>
        <v>728666.93</v>
      </c>
      <c r="D111" s="265">
        <f t="shared" si="21"/>
        <v>389474.94</v>
      </c>
      <c r="E111" s="265">
        <f t="shared" si="21"/>
        <v>339191.99000000005</v>
      </c>
      <c r="F111" s="239">
        <f t="shared" si="21"/>
        <v>728666.93</v>
      </c>
      <c r="G111" s="239">
        <f t="shared" si="21"/>
        <v>406612.36</v>
      </c>
      <c r="H111" s="239">
        <f t="shared" si="21"/>
        <v>322054.57000000007</v>
      </c>
      <c r="I111" s="240">
        <f t="shared" si="21"/>
        <v>0</v>
      </c>
    </row>
    <row r="112" spans="1:9" ht="12.75">
      <c r="A112" s="237" t="s">
        <v>33</v>
      </c>
      <c r="B112" s="234" t="s">
        <v>10</v>
      </c>
      <c r="C112" s="178">
        <v>0</v>
      </c>
      <c r="D112" s="178">
        <v>0</v>
      </c>
      <c r="E112" s="178">
        <f>C112-D112</f>
        <v>0</v>
      </c>
      <c r="F112" s="178">
        <v>0</v>
      </c>
      <c r="G112" s="178">
        <v>0</v>
      </c>
      <c r="H112" s="178">
        <f>F112-G112</f>
        <v>0</v>
      </c>
      <c r="I112" s="238">
        <f>F112-C112</f>
        <v>0</v>
      </c>
    </row>
    <row r="113" spans="1:9" ht="12.75">
      <c r="A113" s="228"/>
      <c r="B113" s="228" t="s">
        <v>11</v>
      </c>
      <c r="C113" s="239">
        <f aca="true" t="shared" si="22" ref="C113:H113">SUM(C111:C112)</f>
        <v>728666.93</v>
      </c>
      <c r="D113" s="239">
        <f t="shared" si="22"/>
        <v>389474.94</v>
      </c>
      <c r="E113" s="239">
        <f t="shared" si="22"/>
        <v>339191.99000000005</v>
      </c>
      <c r="F113" s="239">
        <f t="shared" si="22"/>
        <v>728666.93</v>
      </c>
      <c r="G113" s="239">
        <f t="shared" si="22"/>
        <v>406612.36</v>
      </c>
      <c r="H113" s="239">
        <f t="shared" si="22"/>
        <v>322054.57000000007</v>
      </c>
      <c r="I113" s="240">
        <f>SUM(I111:I112)</f>
        <v>0</v>
      </c>
    </row>
    <row r="114" spans="1:9" ht="12.75">
      <c r="A114" s="266" t="s">
        <v>40</v>
      </c>
      <c r="B114" s="267" t="s">
        <v>42</v>
      </c>
      <c r="C114" s="175">
        <v>0</v>
      </c>
      <c r="D114" s="175">
        <v>0</v>
      </c>
      <c r="E114" s="175">
        <f>C114-D114</f>
        <v>0</v>
      </c>
      <c r="F114" s="175">
        <v>0</v>
      </c>
      <c r="G114" s="175">
        <v>0</v>
      </c>
      <c r="H114" s="243">
        <f>F114-G114</f>
        <v>0</v>
      </c>
      <c r="I114" s="243">
        <f>H114-E114</f>
        <v>0</v>
      </c>
    </row>
    <row r="115" spans="1:9" ht="12.75">
      <c r="A115" s="244"/>
      <c r="B115" s="273" t="s">
        <v>41</v>
      </c>
      <c r="C115" s="245">
        <f aca="true" t="shared" si="23" ref="C115:I115">C113+C114</f>
        <v>728666.93</v>
      </c>
      <c r="D115" s="245">
        <f t="shared" si="23"/>
        <v>389474.94</v>
      </c>
      <c r="E115" s="245">
        <f t="shared" si="23"/>
        <v>339191.99000000005</v>
      </c>
      <c r="F115" s="245">
        <f t="shared" si="23"/>
        <v>728666.93</v>
      </c>
      <c r="G115" s="245">
        <f t="shared" si="23"/>
        <v>406612.36</v>
      </c>
      <c r="H115" s="245">
        <f t="shared" si="23"/>
        <v>322054.57000000007</v>
      </c>
      <c r="I115" s="245">
        <f t="shared" si="23"/>
        <v>0</v>
      </c>
    </row>
    <row r="116" spans="1:5" ht="15" customHeight="1">
      <c r="A116" s="3"/>
      <c r="B116" s="3"/>
      <c r="C116" s="3"/>
      <c r="D116" s="3"/>
      <c r="E116" s="3"/>
    </row>
    <row r="117" spans="1:9" ht="29.25" customHeight="1">
      <c r="A117" s="570" t="s">
        <v>339</v>
      </c>
      <c r="B117" s="582"/>
      <c r="C117" s="582"/>
      <c r="D117" s="582"/>
      <c r="E117" s="582"/>
      <c r="F117" s="582"/>
      <c r="G117" s="582"/>
      <c r="H117" s="582"/>
      <c r="I117" s="582"/>
    </row>
    <row r="118" spans="1:5" ht="12.75">
      <c r="A118" s="3"/>
      <c r="B118" s="3"/>
      <c r="C118" s="3"/>
      <c r="D118" s="3"/>
      <c r="E118" s="3"/>
    </row>
    <row r="119" spans="1:9" ht="42">
      <c r="A119" s="451" t="s">
        <v>0</v>
      </c>
      <c r="B119" s="452" t="s">
        <v>1</v>
      </c>
      <c r="C119" s="494" t="s">
        <v>281</v>
      </c>
      <c r="D119" s="494" t="s">
        <v>282</v>
      </c>
      <c r="E119" s="465" t="s">
        <v>284</v>
      </c>
      <c r="F119" s="478" t="s">
        <v>306</v>
      </c>
      <c r="G119" s="478" t="s">
        <v>307</v>
      </c>
      <c r="H119" s="465" t="s">
        <v>308</v>
      </c>
      <c r="I119" s="478" t="s">
        <v>304</v>
      </c>
    </row>
    <row r="120" spans="1:9" ht="12.75">
      <c r="A120" s="459">
        <v>105</v>
      </c>
      <c r="B120" s="460" t="s">
        <v>2</v>
      </c>
      <c r="C120" s="461">
        <v>52443.58</v>
      </c>
      <c r="D120" s="462">
        <v>13227.82</v>
      </c>
      <c r="E120" s="463">
        <f>C120-D120</f>
        <v>39215.76</v>
      </c>
      <c r="F120" s="461">
        <v>52443.58</v>
      </c>
      <c r="G120" s="462">
        <v>14538.91</v>
      </c>
      <c r="H120" s="461">
        <f>F120-G120</f>
        <v>37904.67</v>
      </c>
      <c r="I120" s="464">
        <f>F120-C120</f>
        <v>0</v>
      </c>
    </row>
    <row r="121" spans="1:9" ht="12.75">
      <c r="A121" s="230">
        <v>491</v>
      </c>
      <c r="B121" s="234" t="s">
        <v>6</v>
      </c>
      <c r="C121" s="174">
        <v>7967.82</v>
      </c>
      <c r="D121" s="175">
        <v>7967.82</v>
      </c>
      <c r="E121" s="264">
        <f>C121-D121</f>
        <v>0</v>
      </c>
      <c r="F121" s="174">
        <v>7967.82</v>
      </c>
      <c r="G121" s="175">
        <v>7967.82</v>
      </c>
      <c r="H121" s="174">
        <f>F121-G121</f>
        <v>0</v>
      </c>
      <c r="I121" s="233">
        <f>F121-C121</f>
        <v>0</v>
      </c>
    </row>
    <row r="122" spans="1:9" ht="12.75">
      <c r="A122" s="228"/>
      <c r="B122" s="229" t="s">
        <v>9</v>
      </c>
      <c r="C122" s="265">
        <f aca="true" t="shared" si="24" ref="C122:I122">SUM(C120:C121)</f>
        <v>60411.4</v>
      </c>
      <c r="D122" s="265">
        <f t="shared" si="24"/>
        <v>21195.64</v>
      </c>
      <c r="E122" s="265">
        <f t="shared" si="24"/>
        <v>39215.76</v>
      </c>
      <c r="F122" s="239">
        <f t="shared" si="24"/>
        <v>60411.4</v>
      </c>
      <c r="G122" s="239">
        <f t="shared" si="24"/>
        <v>22506.73</v>
      </c>
      <c r="H122" s="239">
        <f t="shared" si="24"/>
        <v>37904.67</v>
      </c>
      <c r="I122" s="240">
        <f t="shared" si="24"/>
        <v>0</v>
      </c>
    </row>
    <row r="123" spans="1:9" ht="12.75">
      <c r="A123" s="237" t="s">
        <v>33</v>
      </c>
      <c r="B123" s="234" t="s">
        <v>10</v>
      </c>
      <c r="C123" s="178">
        <v>0</v>
      </c>
      <c r="D123" s="178">
        <v>0</v>
      </c>
      <c r="E123" s="178">
        <v>0</v>
      </c>
      <c r="F123" s="178">
        <v>0</v>
      </c>
      <c r="G123" s="178">
        <v>0</v>
      </c>
      <c r="H123" s="178">
        <f>F123-G123</f>
        <v>0</v>
      </c>
      <c r="I123" s="238">
        <f>F123-C123</f>
        <v>0</v>
      </c>
    </row>
    <row r="124" spans="1:9" ht="12.75">
      <c r="A124" s="228"/>
      <c r="B124" s="228" t="s">
        <v>11</v>
      </c>
      <c r="C124" s="239">
        <f aca="true" t="shared" si="25" ref="C124:H124">SUM(C122:C123)</f>
        <v>60411.4</v>
      </c>
      <c r="D124" s="239">
        <f t="shared" si="25"/>
        <v>21195.64</v>
      </c>
      <c r="E124" s="239">
        <f t="shared" si="25"/>
        <v>39215.76</v>
      </c>
      <c r="F124" s="239">
        <f t="shared" si="25"/>
        <v>60411.4</v>
      </c>
      <c r="G124" s="239">
        <f t="shared" si="25"/>
        <v>22506.73</v>
      </c>
      <c r="H124" s="239">
        <f t="shared" si="25"/>
        <v>37904.67</v>
      </c>
      <c r="I124" s="240">
        <f>SUM(I122:I123)</f>
        <v>0</v>
      </c>
    </row>
    <row r="125" spans="1:9" ht="12.75">
      <c r="A125" s="266" t="s">
        <v>40</v>
      </c>
      <c r="B125" s="267" t="s">
        <v>42</v>
      </c>
      <c r="C125" s="175">
        <v>0</v>
      </c>
      <c r="D125" s="175">
        <v>0</v>
      </c>
      <c r="E125" s="175">
        <f>C125-D125</f>
        <v>0</v>
      </c>
      <c r="F125" s="175"/>
      <c r="G125" s="175">
        <v>0</v>
      </c>
      <c r="H125" s="243">
        <f>F125-G125</f>
        <v>0</v>
      </c>
      <c r="I125" s="243">
        <f>H125-E125</f>
        <v>0</v>
      </c>
    </row>
    <row r="126" spans="1:9" ht="12.75">
      <c r="A126" s="268"/>
      <c r="B126" s="271" t="s">
        <v>41</v>
      </c>
      <c r="C126" s="269">
        <f aca="true" t="shared" si="26" ref="C126:I126">C124+C125</f>
        <v>60411.4</v>
      </c>
      <c r="D126" s="269">
        <f t="shared" si="26"/>
        <v>21195.64</v>
      </c>
      <c r="E126" s="269">
        <f t="shared" si="26"/>
        <v>39215.76</v>
      </c>
      <c r="F126" s="269">
        <f t="shared" si="26"/>
        <v>60411.4</v>
      </c>
      <c r="G126" s="269">
        <f t="shared" si="26"/>
        <v>22506.73</v>
      </c>
      <c r="H126" s="269">
        <f t="shared" si="26"/>
        <v>37904.67</v>
      </c>
      <c r="I126" s="269">
        <f t="shared" si="26"/>
        <v>0</v>
      </c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 customHeight="1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</sheetData>
  <sheetProtection/>
  <mergeCells count="11">
    <mergeCell ref="A45:I45"/>
    <mergeCell ref="A117:I117"/>
    <mergeCell ref="H68:I68"/>
    <mergeCell ref="A69:I69"/>
    <mergeCell ref="H105:I105"/>
    <mergeCell ref="A106:I106"/>
    <mergeCell ref="H1:I1"/>
    <mergeCell ref="A2:I2"/>
    <mergeCell ref="A14:I14"/>
    <mergeCell ref="H34:I34"/>
    <mergeCell ref="A35:I35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14"/>
      <c r="B5" s="515"/>
      <c r="C5" s="515"/>
      <c r="D5" s="515"/>
      <c r="E5" s="515"/>
      <c r="F5" s="515"/>
      <c r="G5" s="515"/>
      <c r="H5" s="515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18"/>
      <c r="C7" s="516"/>
      <c r="D7" s="516"/>
      <c r="E7" s="516"/>
      <c r="F7" s="583"/>
      <c r="G7" s="518"/>
      <c r="H7" s="584"/>
    </row>
    <row r="8" spans="1:8" ht="46.5" customHeight="1">
      <c r="A8" s="133"/>
      <c r="B8" s="519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594"/>
      <c r="B1" s="574"/>
      <c r="C1" s="574"/>
      <c r="D1" s="574"/>
      <c r="E1" s="574"/>
      <c r="F1" s="574"/>
      <c r="G1" s="574"/>
    </row>
    <row r="2" spans="1:7" ht="53.25" customHeight="1">
      <c r="A2" s="544"/>
      <c r="B2" s="574"/>
      <c r="C2" s="574"/>
      <c r="D2" s="574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586"/>
      <c r="B5" s="595"/>
      <c r="C5" s="592"/>
      <c r="D5" s="592"/>
      <c r="E5" s="57"/>
      <c r="F5" s="57"/>
      <c r="G5" s="57"/>
      <c r="H5" s="95"/>
    </row>
    <row r="6" spans="1:7" s="96" customFormat="1" ht="4.5" customHeight="1" thickBot="1">
      <c r="A6" s="588"/>
      <c r="B6" s="596"/>
      <c r="C6" s="593"/>
      <c r="D6" s="593"/>
      <c r="E6" s="57"/>
      <c r="F6" s="57"/>
      <c r="G6" s="57"/>
    </row>
    <row r="7" spans="1:7" s="96" customFormat="1" ht="26.25" customHeight="1" thickBot="1">
      <c r="A7" s="586"/>
      <c r="B7" s="586"/>
      <c r="C7" s="592"/>
      <c r="D7" s="592"/>
      <c r="E7" s="57"/>
      <c r="F7" s="57"/>
      <c r="G7" s="57"/>
    </row>
    <row r="8" spans="1:7" s="96" customFormat="1" ht="31.5" customHeight="1" hidden="1" thickBot="1">
      <c r="A8" s="587"/>
      <c r="B8" s="587"/>
      <c r="C8" s="585"/>
      <c r="D8" s="598"/>
      <c r="E8" s="57"/>
      <c r="F8" s="57"/>
      <c r="G8" s="57"/>
    </row>
    <row r="9" spans="1:7" s="98" customFormat="1" ht="44.25" customHeight="1" hidden="1" thickBot="1">
      <c r="A9" s="588"/>
      <c r="B9" s="588"/>
      <c r="C9" s="593"/>
      <c r="D9" s="599"/>
      <c r="E9" s="97"/>
      <c r="F9" s="97"/>
      <c r="G9" s="97"/>
    </row>
    <row r="10" spans="1:4" s="96" customFormat="1" ht="12.75">
      <c r="A10" s="586"/>
      <c r="B10" s="589"/>
      <c r="C10" s="592"/>
      <c r="D10" s="592"/>
    </row>
    <row r="11" spans="1:4" s="96" customFormat="1" ht="12.75">
      <c r="A11" s="587"/>
      <c r="B11" s="590"/>
      <c r="C11" s="585"/>
      <c r="D11" s="585"/>
    </row>
    <row r="12" spans="1:4" s="96" customFormat="1" ht="12.75">
      <c r="A12" s="587"/>
      <c r="B12" s="590"/>
      <c r="C12" s="585"/>
      <c r="D12" s="585"/>
    </row>
    <row r="13" spans="1:4" s="96" customFormat="1" ht="24" customHeight="1" thickBot="1">
      <c r="A13" s="588"/>
      <c r="B13" s="591"/>
      <c r="C13" s="593"/>
      <c r="D13" s="593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587"/>
      <c r="B16" s="589"/>
      <c r="C16" s="585"/>
      <c r="D16" s="585"/>
    </row>
    <row r="17" spans="1:4" s="96" customFormat="1" ht="30.75" customHeight="1">
      <c r="A17" s="587"/>
      <c r="B17" s="590"/>
      <c r="C17" s="585"/>
      <c r="D17" s="585"/>
    </row>
    <row r="18" spans="1:4" s="96" customFormat="1" ht="24" customHeight="1">
      <c r="A18" s="541"/>
      <c r="B18" s="541"/>
      <c r="C18" s="140"/>
      <c r="D18" s="140"/>
    </row>
    <row r="19" spans="1:4" s="96" customFormat="1" ht="21.75" customHeight="1">
      <c r="A19" s="597"/>
      <c r="B19" s="597"/>
      <c r="C19" s="597"/>
      <c r="D19" s="597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24" t="s">
        <v>44</v>
      </c>
      <c r="C2" s="524"/>
      <c r="D2" s="524"/>
      <c r="E2" s="524"/>
      <c r="F2" s="524"/>
      <c r="G2" s="150"/>
    </row>
    <row r="3" spans="2:7" ht="41.25" customHeight="1">
      <c r="B3" s="522" t="s">
        <v>50</v>
      </c>
      <c r="C3" s="522"/>
      <c r="D3" s="522"/>
      <c r="E3" s="522"/>
      <c r="F3" s="522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27" t="s">
        <v>29</v>
      </c>
      <c r="D7" s="528"/>
      <c r="E7" s="528"/>
      <c r="F7" s="529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36" t="s">
        <v>30</v>
      </c>
      <c r="C12" s="537"/>
      <c r="D12" s="538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O49"/>
  <sheetViews>
    <sheetView zoomScalePageLayoutView="0" workbookViewId="0" topLeftCell="A10">
      <selection activeCell="P5" sqref="P5:AB5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225</v>
      </c>
    </row>
    <row r="2" spans="1:93" ht="15">
      <c r="A2" s="501" t="s">
        <v>350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06" t="s">
        <v>0</v>
      </c>
      <c r="B5" s="507" t="s">
        <v>1</v>
      </c>
      <c r="C5" s="507" t="s">
        <v>281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 t="s">
        <v>282</v>
      </c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600" t="s">
        <v>284</v>
      </c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507" t="s">
        <v>306</v>
      </c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 t="s">
        <v>351</v>
      </c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600" t="s">
        <v>308</v>
      </c>
      <c r="BQ5" s="600"/>
      <c r="BR5" s="600"/>
      <c r="BS5" s="600"/>
      <c r="BT5" s="600"/>
      <c r="BU5" s="600"/>
      <c r="BV5" s="600"/>
      <c r="BW5" s="600"/>
      <c r="BX5" s="600"/>
      <c r="BY5" s="600"/>
      <c r="BZ5" s="600"/>
      <c r="CA5" s="600"/>
      <c r="CB5" s="600"/>
      <c r="CC5" s="600" t="s">
        <v>352</v>
      </c>
      <c r="CD5" s="600"/>
      <c r="CE5" s="600"/>
      <c r="CF5" s="600"/>
      <c r="CG5" s="600"/>
      <c r="CH5" s="600"/>
      <c r="CI5" s="600"/>
      <c r="CJ5" s="600"/>
      <c r="CK5" s="600"/>
      <c r="CL5" s="600"/>
      <c r="CM5" s="600"/>
      <c r="CN5" s="600"/>
      <c r="CO5" s="600"/>
    </row>
    <row r="6" spans="1:93" ht="32.25" customHeight="1" hidden="1">
      <c r="A6" s="506"/>
      <c r="B6" s="507"/>
      <c r="C6" s="368" t="s">
        <v>226</v>
      </c>
      <c r="D6" s="368" t="s">
        <v>227</v>
      </c>
      <c r="E6" s="368" t="s">
        <v>228</v>
      </c>
      <c r="F6" s="368" t="s">
        <v>229</v>
      </c>
      <c r="G6" s="368" t="s">
        <v>104</v>
      </c>
      <c r="H6" s="368" t="s">
        <v>230</v>
      </c>
      <c r="I6" s="368" t="s">
        <v>231</v>
      </c>
      <c r="J6" s="368" t="s">
        <v>232</v>
      </c>
      <c r="K6" s="368" t="s">
        <v>233</v>
      </c>
      <c r="L6" s="368" t="s">
        <v>234</v>
      </c>
      <c r="M6" s="368" t="s">
        <v>235</v>
      </c>
      <c r="N6" s="368" t="s">
        <v>236</v>
      </c>
      <c r="O6" s="367" t="s">
        <v>237</v>
      </c>
      <c r="P6" s="368" t="s">
        <v>226</v>
      </c>
      <c r="Q6" s="368" t="s">
        <v>227</v>
      </c>
      <c r="R6" s="368" t="s">
        <v>228</v>
      </c>
      <c r="S6" s="368" t="s">
        <v>229</v>
      </c>
      <c r="T6" s="368" t="s">
        <v>104</v>
      </c>
      <c r="U6" s="368" t="s">
        <v>230</v>
      </c>
      <c r="V6" s="368" t="s">
        <v>231</v>
      </c>
      <c r="W6" s="368" t="s">
        <v>232</v>
      </c>
      <c r="X6" s="368" t="s">
        <v>233</v>
      </c>
      <c r="Y6" s="368" t="s">
        <v>234</v>
      </c>
      <c r="Z6" s="368" t="s">
        <v>235</v>
      </c>
      <c r="AA6" s="368" t="s">
        <v>236</v>
      </c>
      <c r="AB6" s="367" t="s">
        <v>237</v>
      </c>
      <c r="AC6" s="368" t="s">
        <v>226</v>
      </c>
      <c r="AD6" s="368" t="s">
        <v>227</v>
      </c>
      <c r="AE6" s="368" t="s">
        <v>228</v>
      </c>
      <c r="AF6" s="368" t="s">
        <v>229</v>
      </c>
      <c r="AG6" s="368" t="s">
        <v>104</v>
      </c>
      <c r="AH6" s="368" t="s">
        <v>230</v>
      </c>
      <c r="AI6" s="368" t="s">
        <v>231</v>
      </c>
      <c r="AJ6" s="368" t="s">
        <v>232</v>
      </c>
      <c r="AK6" s="368" t="s">
        <v>233</v>
      </c>
      <c r="AL6" s="368" t="s">
        <v>234</v>
      </c>
      <c r="AM6" s="369" t="s">
        <v>235</v>
      </c>
      <c r="AN6" s="369" t="s">
        <v>236</v>
      </c>
      <c r="AO6" s="367" t="s">
        <v>237</v>
      </c>
      <c r="AP6" s="368" t="s">
        <v>226</v>
      </c>
      <c r="AQ6" s="368" t="s">
        <v>227</v>
      </c>
      <c r="AR6" s="368" t="s">
        <v>228</v>
      </c>
      <c r="AS6" s="368" t="s">
        <v>229</v>
      </c>
      <c r="AT6" s="368" t="s">
        <v>104</v>
      </c>
      <c r="AU6" s="368" t="s">
        <v>230</v>
      </c>
      <c r="AV6" s="368" t="s">
        <v>231</v>
      </c>
      <c r="AW6" s="368" t="s">
        <v>232</v>
      </c>
      <c r="AX6" s="368" t="s">
        <v>233</v>
      </c>
      <c r="AY6" s="368" t="s">
        <v>234</v>
      </c>
      <c r="AZ6" s="368" t="s">
        <v>235</v>
      </c>
      <c r="BA6" s="368" t="s">
        <v>236</v>
      </c>
      <c r="BB6" s="367" t="s">
        <v>237</v>
      </c>
      <c r="BC6" s="368" t="s">
        <v>226</v>
      </c>
      <c r="BD6" s="368" t="s">
        <v>227</v>
      </c>
      <c r="BE6" s="368" t="s">
        <v>228</v>
      </c>
      <c r="BF6" s="368" t="s">
        <v>229</v>
      </c>
      <c r="BG6" s="368" t="s">
        <v>104</v>
      </c>
      <c r="BH6" s="368" t="s">
        <v>230</v>
      </c>
      <c r="BI6" s="368" t="s">
        <v>231</v>
      </c>
      <c r="BJ6" s="368" t="s">
        <v>232</v>
      </c>
      <c r="BK6" s="368" t="s">
        <v>233</v>
      </c>
      <c r="BL6" s="368" t="s">
        <v>234</v>
      </c>
      <c r="BM6" s="368" t="s">
        <v>235</v>
      </c>
      <c r="BN6" s="368" t="s">
        <v>236</v>
      </c>
      <c r="BO6" s="367" t="s">
        <v>237</v>
      </c>
      <c r="BP6" s="368" t="s">
        <v>226</v>
      </c>
      <c r="BQ6" s="368" t="s">
        <v>227</v>
      </c>
      <c r="BR6" s="368" t="s">
        <v>228</v>
      </c>
      <c r="BS6" s="368" t="s">
        <v>229</v>
      </c>
      <c r="BT6" s="368" t="s">
        <v>104</v>
      </c>
      <c r="BU6" s="368" t="s">
        <v>230</v>
      </c>
      <c r="BV6" s="368" t="s">
        <v>231</v>
      </c>
      <c r="BW6" s="368" t="s">
        <v>232</v>
      </c>
      <c r="BX6" s="368" t="s">
        <v>233</v>
      </c>
      <c r="BY6" s="368" t="s">
        <v>234</v>
      </c>
      <c r="BZ6" s="369" t="s">
        <v>235</v>
      </c>
      <c r="CA6" s="369" t="s">
        <v>236</v>
      </c>
      <c r="CB6" s="367" t="s">
        <v>237</v>
      </c>
      <c r="CC6" s="368" t="s">
        <v>226</v>
      </c>
      <c r="CD6" s="368" t="s">
        <v>227</v>
      </c>
      <c r="CE6" s="368" t="s">
        <v>228</v>
      </c>
      <c r="CF6" s="368" t="s">
        <v>229</v>
      </c>
      <c r="CG6" s="368" t="s">
        <v>104</v>
      </c>
      <c r="CH6" s="368" t="s">
        <v>230</v>
      </c>
      <c r="CI6" s="368" t="s">
        <v>231</v>
      </c>
      <c r="CJ6" s="368" t="s">
        <v>232</v>
      </c>
      <c r="CK6" s="368" t="s">
        <v>233</v>
      </c>
      <c r="CL6" s="368" t="s">
        <v>234</v>
      </c>
      <c r="CM6" s="368" t="s">
        <v>235</v>
      </c>
      <c r="CN6" s="368" t="s">
        <v>236</v>
      </c>
      <c r="CO6" s="367" t="s">
        <v>237</v>
      </c>
    </row>
    <row r="7" spans="1:93" ht="16.5" customHeight="1">
      <c r="A7" s="230">
        <v>105</v>
      </c>
      <c r="B7" s="231" t="s">
        <v>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0">
        <v>1454161.18</v>
      </c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>
        <v>418247.61</v>
      </c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>
        <f>O7-AB7</f>
        <v>1035913.57</v>
      </c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0">
        <v>7162161.6</v>
      </c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>
        <v>509810.37</v>
      </c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>
        <f>BB7-BO7</f>
        <v>6652351.2299999995</v>
      </c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370">
        <f>BB7-O7</f>
        <v>5708000.42</v>
      </c>
    </row>
    <row r="8" spans="1:93" ht="16.5" customHeight="1">
      <c r="A8" s="230">
        <v>101</v>
      </c>
      <c r="B8" s="231" t="s">
        <v>60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0">
        <v>520097.09</v>
      </c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>
        <v>175282.79</v>
      </c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>
        <f aca="true" t="shared" si="0" ref="AO8:AO44">O8-AB8</f>
        <v>344814.30000000005</v>
      </c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0">
        <v>520097.09</v>
      </c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>
        <v>188285.22</v>
      </c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>
        <f aca="true" t="shared" si="1" ref="CB8:CB44">BB8-BO8</f>
        <v>331811.87</v>
      </c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>
        <f aca="true" t="shared" si="2" ref="CO8:CO44">BB8-O8</f>
        <v>0</v>
      </c>
    </row>
    <row r="9" spans="1:93" ht="16.5" customHeight="1">
      <c r="A9" s="230">
        <v>102</v>
      </c>
      <c r="B9" s="231" t="s">
        <v>238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0">
        <v>5221.21</v>
      </c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>
        <v>620.04</v>
      </c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>
        <f t="shared" si="0"/>
        <v>4601.17</v>
      </c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0">
        <v>5221.21</v>
      </c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>
        <v>750.57</v>
      </c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>
        <f t="shared" si="1"/>
        <v>4470.64</v>
      </c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>
        <f t="shared" si="2"/>
        <v>0</v>
      </c>
    </row>
    <row r="10" spans="1:93" ht="14.25" customHeight="1">
      <c r="A10" s="230">
        <v>106</v>
      </c>
      <c r="B10" s="231" t="s">
        <v>35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0">
        <v>741694.86</v>
      </c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>
        <v>353212.61</v>
      </c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>
        <f t="shared" si="0"/>
        <v>388482.25</v>
      </c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0">
        <v>744744.86</v>
      </c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>
        <v>371754.98</v>
      </c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>
        <f t="shared" si="1"/>
        <v>372989.88</v>
      </c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>
        <f t="shared" si="2"/>
        <v>3050</v>
      </c>
    </row>
    <row r="11" spans="1:93" ht="14.25" customHeight="1">
      <c r="A11" s="230">
        <v>107</v>
      </c>
      <c r="B11" s="231" t="s">
        <v>100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0">
        <v>16621549.2</v>
      </c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>
        <v>5177526.23</v>
      </c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>
        <f t="shared" si="0"/>
        <v>11444022.969999999</v>
      </c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0">
        <v>18644162.4</v>
      </c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>
        <v>5610125.38</v>
      </c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>
        <f t="shared" si="1"/>
        <v>13034037.02</v>
      </c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>
        <f t="shared" si="2"/>
        <v>2022613.1999999993</v>
      </c>
    </row>
    <row r="12" spans="1:93" ht="16.5" customHeight="1">
      <c r="A12" s="230">
        <v>109</v>
      </c>
      <c r="B12" s="231" t="s">
        <v>3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0">
        <v>2130596.85</v>
      </c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>
        <v>917408.61</v>
      </c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>
        <f t="shared" si="0"/>
        <v>1213188.2400000002</v>
      </c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0">
        <v>2743476.15</v>
      </c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>
        <v>976792.16</v>
      </c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>
        <f t="shared" si="1"/>
        <v>1766683.9899999998</v>
      </c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>
        <f t="shared" si="2"/>
        <v>612879.2999999998</v>
      </c>
    </row>
    <row r="13" spans="1:93" ht="17.25" customHeight="1">
      <c r="A13" s="230">
        <v>110</v>
      </c>
      <c r="B13" s="231" t="s">
        <v>106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0">
        <v>1473630.37</v>
      </c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>
        <v>733914.14</v>
      </c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>
        <f t="shared" si="0"/>
        <v>739716.2300000001</v>
      </c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0">
        <v>1848003.95</v>
      </c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>
        <v>760640.79</v>
      </c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>
        <f t="shared" si="1"/>
        <v>1087363.16</v>
      </c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>
        <f t="shared" si="2"/>
        <v>374373.57999999984</v>
      </c>
    </row>
    <row r="14" spans="1:93" ht="14.25" customHeight="1">
      <c r="A14" s="230">
        <v>210</v>
      </c>
      <c r="B14" s="231" t="s">
        <v>107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0">
        <v>303672.02</v>
      </c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>
        <v>273635.55</v>
      </c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>
        <f t="shared" si="0"/>
        <v>30036.47000000003</v>
      </c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0">
        <v>303672.02</v>
      </c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>
        <v>282305.94</v>
      </c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>
        <f t="shared" si="1"/>
        <v>21366.080000000016</v>
      </c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>
        <f t="shared" si="2"/>
        <v>0</v>
      </c>
    </row>
    <row r="15" spans="1:93" ht="17.25" customHeight="1">
      <c r="A15" s="230">
        <v>211</v>
      </c>
      <c r="B15" s="231" t="s">
        <v>34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0">
        <v>22298132.45</v>
      </c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>
        <v>9351866.94</v>
      </c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>
        <f t="shared" si="0"/>
        <v>12946265.51</v>
      </c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0">
        <v>24787594</v>
      </c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>
        <v>10397320.7</v>
      </c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>
        <f t="shared" si="1"/>
        <v>14390273.3</v>
      </c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>
        <f t="shared" si="2"/>
        <v>2489461.5500000007</v>
      </c>
    </row>
    <row r="16" spans="1:93" ht="15" customHeight="1">
      <c r="A16" s="230">
        <v>220</v>
      </c>
      <c r="B16" s="231" t="s">
        <v>36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0">
        <v>28667642.65</v>
      </c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>
        <v>14809225.93</v>
      </c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>
        <f t="shared" si="0"/>
        <v>13858416.719999999</v>
      </c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0">
        <v>36223881.14</v>
      </c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>
        <v>15925051.5</v>
      </c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>
        <f t="shared" si="1"/>
        <v>20298829.64</v>
      </c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>
        <f t="shared" si="2"/>
        <v>7556238.490000002</v>
      </c>
    </row>
    <row r="17" spans="1:93" ht="15" customHeight="1">
      <c r="A17" s="230">
        <v>226</v>
      </c>
      <c r="B17" s="231" t="s">
        <v>4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0">
        <v>1367674.18</v>
      </c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>
        <v>493104.02</v>
      </c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>
        <f t="shared" si="0"/>
        <v>874570.1599999999</v>
      </c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0">
        <v>1367674.18</v>
      </c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>
        <v>529578.75</v>
      </c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>
        <f t="shared" si="1"/>
        <v>838095.4299999999</v>
      </c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>
        <f t="shared" si="2"/>
        <v>0</v>
      </c>
    </row>
    <row r="18" spans="1:93" ht="15" customHeight="1">
      <c r="A18" s="230">
        <v>290</v>
      </c>
      <c r="B18" s="231" t="s">
        <v>108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0">
        <v>1526923.34</v>
      </c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>
        <v>335979.39</v>
      </c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>
        <f t="shared" si="0"/>
        <v>1190943.9500000002</v>
      </c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0">
        <v>3758138.41</v>
      </c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>
        <v>407083.34</v>
      </c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>
        <f t="shared" si="1"/>
        <v>3351055.0700000003</v>
      </c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>
        <f t="shared" si="2"/>
        <v>2231215.0700000003</v>
      </c>
    </row>
    <row r="19" spans="1:93" ht="15.75" customHeight="1">
      <c r="A19" s="230">
        <v>291</v>
      </c>
      <c r="B19" s="231" t="s">
        <v>239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0">
        <v>26042.49</v>
      </c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>
        <v>17423.09</v>
      </c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>
        <f t="shared" si="0"/>
        <v>8619.400000000001</v>
      </c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0">
        <v>36005.49</v>
      </c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>
        <v>18040.17</v>
      </c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>
        <f t="shared" si="1"/>
        <v>17965.32</v>
      </c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>
        <f t="shared" si="2"/>
        <v>9962.999999999996</v>
      </c>
    </row>
    <row r="20" spans="1:93" ht="15" customHeight="1">
      <c r="A20" s="230">
        <v>310</v>
      </c>
      <c r="B20" s="231" t="s">
        <v>5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0">
        <v>274464.09</v>
      </c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>
        <v>169134.79</v>
      </c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>
        <f t="shared" si="0"/>
        <v>105329.30000000002</v>
      </c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0">
        <v>185937.18</v>
      </c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>
        <v>138158.77</v>
      </c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>
        <f t="shared" si="1"/>
        <v>47778.41</v>
      </c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>
        <f t="shared" si="2"/>
        <v>-88526.91000000003</v>
      </c>
    </row>
    <row r="21" spans="1:93" ht="15" customHeight="1">
      <c r="A21" s="230">
        <v>344</v>
      </c>
      <c r="B21" s="231" t="s">
        <v>240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0">
        <v>11590</v>
      </c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>
        <v>10817.32</v>
      </c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>
        <f t="shared" si="0"/>
        <v>772.6800000000003</v>
      </c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0">
        <v>11590</v>
      </c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>
        <v>11590</v>
      </c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>
        <f t="shared" si="1"/>
        <v>0</v>
      </c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>
        <f t="shared" si="2"/>
        <v>0</v>
      </c>
    </row>
    <row r="22" spans="1:93" ht="24" customHeight="1">
      <c r="A22" s="230">
        <v>348</v>
      </c>
      <c r="B22" s="231" t="s">
        <v>241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0">
        <v>19884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>
        <v>5445.12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>
        <f t="shared" si="0"/>
        <v>14438.880000000001</v>
      </c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0">
        <v>19884</v>
      </c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>
        <v>6837</v>
      </c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>
        <f t="shared" si="1"/>
        <v>13047</v>
      </c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>
        <f t="shared" si="2"/>
        <v>0</v>
      </c>
    </row>
    <row r="23" spans="1:93" ht="12.75">
      <c r="A23" s="230">
        <v>491</v>
      </c>
      <c r="B23" s="234" t="s">
        <v>6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0">
        <v>1776476.28</v>
      </c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>
        <v>1461316.16</v>
      </c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>
        <f t="shared" si="0"/>
        <v>315160.1200000001</v>
      </c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0">
        <v>2148425.22</v>
      </c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>
        <v>1546746.88</v>
      </c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>
        <f t="shared" si="1"/>
        <v>601678.3400000003</v>
      </c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>
        <f t="shared" si="2"/>
        <v>371948.9400000002</v>
      </c>
    </row>
    <row r="24" spans="1:93" ht="12.75">
      <c r="A24" s="230">
        <v>580</v>
      </c>
      <c r="B24" s="234" t="s">
        <v>242</v>
      </c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0">
        <v>56603.28</v>
      </c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>
        <v>56603.28</v>
      </c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>
        <f t="shared" si="0"/>
        <v>0</v>
      </c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0">
        <v>56603.28</v>
      </c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>
        <v>56603.28</v>
      </c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>
        <f t="shared" si="1"/>
        <v>0</v>
      </c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>
        <f t="shared" si="2"/>
        <v>0</v>
      </c>
    </row>
    <row r="25" spans="1:93" ht="12.75">
      <c r="A25" s="230">
        <v>582</v>
      </c>
      <c r="B25" s="234" t="s">
        <v>67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0">
        <v>53820.07</v>
      </c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>
        <v>47782.57</v>
      </c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>
        <f t="shared" si="0"/>
        <v>6037.5</v>
      </c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0">
        <v>57700.07</v>
      </c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>
        <v>49423.57</v>
      </c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>
        <f t="shared" si="1"/>
        <v>8276.5</v>
      </c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>
        <f t="shared" si="2"/>
        <v>3880</v>
      </c>
    </row>
    <row r="26" spans="1:93" ht="12.75">
      <c r="A26" s="230">
        <v>603</v>
      </c>
      <c r="B26" s="234" t="s">
        <v>243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0">
        <v>7200</v>
      </c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>
        <v>2280</v>
      </c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>
        <f t="shared" si="0"/>
        <v>4920</v>
      </c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0">
        <v>7200</v>
      </c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>
        <v>3000</v>
      </c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>
        <f t="shared" si="1"/>
        <v>4200</v>
      </c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>
        <f t="shared" si="2"/>
        <v>0</v>
      </c>
    </row>
    <row r="27" spans="1:93" ht="12.75">
      <c r="A27" s="230">
        <v>622</v>
      </c>
      <c r="B27" s="234" t="s">
        <v>113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0">
        <v>48839</v>
      </c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>
        <v>29967.31</v>
      </c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>
        <f t="shared" si="0"/>
        <v>18871.69</v>
      </c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0">
        <v>48839</v>
      </c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>
        <v>33451.31</v>
      </c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>
        <f t="shared" si="1"/>
        <v>15387.690000000002</v>
      </c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>
        <f t="shared" si="2"/>
        <v>0</v>
      </c>
    </row>
    <row r="28" spans="1:93" ht="12.75">
      <c r="A28" s="230">
        <v>623</v>
      </c>
      <c r="B28" s="234" t="s">
        <v>268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0">
        <v>54204.69</v>
      </c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>
        <v>8543.64</v>
      </c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>
        <f t="shared" si="0"/>
        <v>45661.05</v>
      </c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0">
        <v>2030062.16</v>
      </c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>
        <v>54535.66</v>
      </c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>
        <f t="shared" si="1"/>
        <v>1975526.5</v>
      </c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>
        <f t="shared" si="2"/>
        <v>1975857.47</v>
      </c>
    </row>
    <row r="29" spans="1:93" ht="12.75">
      <c r="A29" s="230">
        <v>624</v>
      </c>
      <c r="B29" s="234" t="s">
        <v>114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0">
        <v>139653.84</v>
      </c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>
        <v>86444.05</v>
      </c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>
        <f t="shared" si="0"/>
        <v>53209.78999999999</v>
      </c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0">
        <v>144532.69</v>
      </c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>
        <v>84042.34</v>
      </c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>
        <f t="shared" si="1"/>
        <v>60490.350000000006</v>
      </c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>
        <f t="shared" si="2"/>
        <v>4878.850000000006</v>
      </c>
    </row>
    <row r="30" spans="1:93" ht="12.75">
      <c r="A30" s="230">
        <v>626</v>
      </c>
      <c r="B30" s="234" t="s">
        <v>115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0">
        <v>57096</v>
      </c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>
        <v>39967.2</v>
      </c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>
        <f t="shared" si="0"/>
        <v>17128.800000000003</v>
      </c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0">
        <v>57096</v>
      </c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>
        <v>45676.8</v>
      </c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>
        <f t="shared" si="1"/>
        <v>11419.199999999997</v>
      </c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>
        <f t="shared" si="2"/>
        <v>0</v>
      </c>
    </row>
    <row r="31" spans="1:93" ht="12.75">
      <c r="A31" s="230">
        <v>629</v>
      </c>
      <c r="B31" s="234" t="s">
        <v>101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0">
        <v>5200</v>
      </c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>
        <v>2599.8</v>
      </c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>
        <f t="shared" si="0"/>
        <v>2600.2</v>
      </c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0">
        <v>5200</v>
      </c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>
        <v>3119.76</v>
      </c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>
        <f t="shared" si="1"/>
        <v>2080.24</v>
      </c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>
        <f t="shared" si="2"/>
        <v>0</v>
      </c>
    </row>
    <row r="32" spans="1:93" ht="12.75">
      <c r="A32" s="230">
        <v>643</v>
      </c>
      <c r="B32" s="234" t="s">
        <v>69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0">
        <v>7500</v>
      </c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>
        <v>3375</v>
      </c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>
        <f t="shared" si="0"/>
        <v>4125</v>
      </c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0">
        <v>7500</v>
      </c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>
        <v>4125</v>
      </c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>
        <f t="shared" si="1"/>
        <v>3375</v>
      </c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>
        <f t="shared" si="2"/>
        <v>0</v>
      </c>
    </row>
    <row r="33" spans="1:93" ht="13.5" customHeight="1">
      <c r="A33" s="230">
        <v>669</v>
      </c>
      <c r="B33" s="231" t="s">
        <v>220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0">
        <v>5402.16</v>
      </c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>
        <v>5402.16</v>
      </c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>
        <f t="shared" si="0"/>
        <v>0</v>
      </c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0">
        <v>5402.16</v>
      </c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>
        <v>5402.16</v>
      </c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>
        <f t="shared" si="1"/>
        <v>0</v>
      </c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>
        <f t="shared" si="2"/>
        <v>0</v>
      </c>
    </row>
    <row r="34" spans="1:93" ht="14.25" customHeight="1">
      <c r="A34" s="230">
        <v>742</v>
      </c>
      <c r="B34" s="231" t="s">
        <v>70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0">
        <v>25700</v>
      </c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>
        <v>5140</v>
      </c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>
        <f t="shared" si="0"/>
        <v>20560</v>
      </c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0">
        <v>25700</v>
      </c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>
        <v>10280</v>
      </c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>
        <f t="shared" si="1"/>
        <v>15420</v>
      </c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>
        <f t="shared" si="2"/>
        <v>0</v>
      </c>
    </row>
    <row r="35" spans="1:93" ht="12" customHeight="1">
      <c r="A35" s="230">
        <v>743</v>
      </c>
      <c r="B35" s="231" t="s">
        <v>7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0">
        <v>756616.04</v>
      </c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>
        <v>715913.44</v>
      </c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>
        <f t="shared" si="0"/>
        <v>40702.60000000009</v>
      </c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0">
        <v>756616.04</v>
      </c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>
        <v>753709.73</v>
      </c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>
        <f t="shared" si="1"/>
        <v>2906.310000000056</v>
      </c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>
        <f t="shared" si="2"/>
        <v>0</v>
      </c>
    </row>
    <row r="36" spans="1:93" ht="12.75">
      <c r="A36" s="230">
        <v>746</v>
      </c>
      <c r="B36" s="231" t="s">
        <v>71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0">
        <v>114903.18</v>
      </c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>
        <v>106788.4</v>
      </c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>
        <f t="shared" si="0"/>
        <v>8114.779999999999</v>
      </c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0">
        <v>114903.18</v>
      </c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>
        <v>114903.18</v>
      </c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>
        <f t="shared" si="1"/>
        <v>0</v>
      </c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>
        <f t="shared" si="2"/>
        <v>0</v>
      </c>
    </row>
    <row r="37" spans="1:93" ht="12.75">
      <c r="A37" s="230">
        <v>747</v>
      </c>
      <c r="B37" s="231" t="s">
        <v>72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0">
        <v>44193.44</v>
      </c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>
        <v>38918.7</v>
      </c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>
        <f t="shared" si="0"/>
        <v>5274.740000000005</v>
      </c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0">
        <v>44193.44</v>
      </c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>
        <v>44193.44</v>
      </c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>
        <f t="shared" si="1"/>
        <v>0</v>
      </c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>
        <f t="shared" si="2"/>
        <v>0</v>
      </c>
    </row>
    <row r="38" spans="1:93" ht="12.75">
      <c r="A38" s="230">
        <v>748</v>
      </c>
      <c r="B38" s="231" t="s">
        <v>73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0">
        <v>12786.95</v>
      </c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>
        <v>12786.95</v>
      </c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>
        <f t="shared" si="0"/>
        <v>0</v>
      </c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0">
        <v>12786.95</v>
      </c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>
        <v>12786.95</v>
      </c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>
        <f t="shared" si="1"/>
        <v>0</v>
      </c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>
        <f t="shared" si="2"/>
        <v>0</v>
      </c>
    </row>
    <row r="39" spans="1:93" ht="12.75" customHeight="1">
      <c r="A39" s="230">
        <v>790</v>
      </c>
      <c r="B39" s="231" t="s">
        <v>74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0">
        <v>97503.75</v>
      </c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>
        <v>60755.77</v>
      </c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>
        <f t="shared" si="0"/>
        <v>36747.98</v>
      </c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0">
        <v>97503.75</v>
      </c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>
        <v>69942.76</v>
      </c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>
        <f t="shared" si="1"/>
        <v>27560.990000000005</v>
      </c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>
        <f t="shared" si="2"/>
        <v>0</v>
      </c>
    </row>
    <row r="40" spans="1:93" ht="12" customHeight="1">
      <c r="A40" s="230">
        <v>802</v>
      </c>
      <c r="B40" s="231" t="s">
        <v>37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0">
        <v>550324.99</v>
      </c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>
        <v>550324.99</v>
      </c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>
        <f t="shared" si="0"/>
        <v>0</v>
      </c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0">
        <v>550324.99</v>
      </c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>
        <v>550324.99</v>
      </c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>
        <f t="shared" si="1"/>
        <v>0</v>
      </c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>
        <f t="shared" si="2"/>
        <v>0</v>
      </c>
    </row>
    <row r="41" spans="1:93" ht="14.25" customHeight="1">
      <c r="A41" s="230">
        <v>803</v>
      </c>
      <c r="B41" s="231" t="s">
        <v>118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0">
        <v>151545.64</v>
      </c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>
        <v>115706.41</v>
      </c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>
        <f t="shared" si="0"/>
        <v>35839.23000000001</v>
      </c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0">
        <v>158523.8</v>
      </c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>
        <v>121615.74</v>
      </c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>
        <f t="shared" si="1"/>
        <v>36908.05999999998</v>
      </c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>
        <f t="shared" si="2"/>
        <v>6978.159999999974</v>
      </c>
    </row>
    <row r="42" spans="1:93" ht="24.75" customHeight="1">
      <c r="A42" s="230">
        <v>805</v>
      </c>
      <c r="B42" s="231" t="s">
        <v>244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0">
        <v>15051</v>
      </c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>
        <v>788</v>
      </c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>
        <f t="shared" si="0"/>
        <v>14263</v>
      </c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0">
        <v>21400</v>
      </c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>
        <v>1234.91</v>
      </c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>
        <f t="shared" si="1"/>
        <v>20165.09</v>
      </c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>
        <f t="shared" si="2"/>
        <v>6349</v>
      </c>
    </row>
    <row r="43" spans="1:93" ht="16.5" customHeight="1">
      <c r="A43" s="230">
        <v>806</v>
      </c>
      <c r="B43" s="231" t="s">
        <v>8</v>
      </c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0">
        <v>928369.42</v>
      </c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>
        <v>689912.14</v>
      </c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>
        <f t="shared" si="0"/>
        <v>238457.28000000003</v>
      </c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0">
        <v>928369.42</v>
      </c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>
        <v>858234.95</v>
      </c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>
        <f t="shared" si="1"/>
        <v>70134.47000000009</v>
      </c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>
        <f t="shared" si="2"/>
        <v>0</v>
      </c>
    </row>
    <row r="44" spans="1:93" ht="20.25" customHeight="1">
      <c r="A44" s="230">
        <v>808</v>
      </c>
      <c r="B44" s="231" t="s">
        <v>38</v>
      </c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0">
        <v>1245427.81</v>
      </c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>
        <v>1018249.93</v>
      </c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>
        <f t="shared" si="0"/>
        <v>227177.88</v>
      </c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0">
        <v>1283325.92</v>
      </c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>
        <v>1063066.2</v>
      </c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>
        <f t="shared" si="1"/>
        <v>220259.71999999997</v>
      </c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>
        <f t="shared" si="2"/>
        <v>37898.10999999987</v>
      </c>
    </row>
    <row r="45" spans="1:93" ht="12.75">
      <c r="A45" s="277"/>
      <c r="B45" s="278" t="s">
        <v>9</v>
      </c>
      <c r="C45" s="373">
        <f>SUM(C7:C44)</f>
        <v>0</v>
      </c>
      <c r="D45" s="373">
        <f aca="true" t="shared" si="3" ref="D45:N45">SUM(D7:D44)</f>
        <v>0</v>
      </c>
      <c r="E45" s="373">
        <f t="shared" si="3"/>
        <v>0</v>
      </c>
      <c r="F45" s="373">
        <f t="shared" si="3"/>
        <v>0</v>
      </c>
      <c r="G45" s="373">
        <f t="shared" si="3"/>
        <v>0</v>
      </c>
      <c r="H45" s="373">
        <f t="shared" si="3"/>
        <v>0</v>
      </c>
      <c r="I45" s="373">
        <f t="shared" si="3"/>
        <v>0</v>
      </c>
      <c r="J45" s="373">
        <f t="shared" si="3"/>
        <v>0</v>
      </c>
      <c r="K45" s="373">
        <f t="shared" si="3"/>
        <v>0</v>
      </c>
      <c r="L45" s="373">
        <f t="shared" si="3"/>
        <v>0</v>
      </c>
      <c r="M45" s="373">
        <f t="shared" si="3"/>
        <v>0</v>
      </c>
      <c r="N45" s="373">
        <f t="shared" si="3"/>
        <v>0</v>
      </c>
      <c r="O45" s="265">
        <f>SUM(O7:O44)</f>
        <v>83597393.52000001</v>
      </c>
      <c r="P45" s="374">
        <f>SUM(P7:P44)</f>
        <v>0</v>
      </c>
      <c r="Q45" s="374">
        <f aca="true" t="shared" si="4" ref="Q45:AA45">SUM(Q7:Q44)</f>
        <v>0</v>
      </c>
      <c r="R45" s="374">
        <f t="shared" si="4"/>
        <v>0</v>
      </c>
      <c r="S45" s="374">
        <f t="shared" si="4"/>
        <v>0</v>
      </c>
      <c r="T45" s="374">
        <f t="shared" si="4"/>
        <v>0</v>
      </c>
      <c r="U45" s="374">
        <f t="shared" si="4"/>
        <v>0</v>
      </c>
      <c r="V45" s="374">
        <f t="shared" si="4"/>
        <v>0</v>
      </c>
      <c r="W45" s="374">
        <f t="shared" si="4"/>
        <v>0</v>
      </c>
      <c r="X45" s="374">
        <f t="shared" si="4"/>
        <v>0</v>
      </c>
      <c r="Y45" s="374">
        <f t="shared" si="4"/>
        <v>0</v>
      </c>
      <c r="Z45" s="374">
        <f t="shared" si="4"/>
        <v>0</v>
      </c>
      <c r="AA45" s="374">
        <f t="shared" si="4"/>
        <v>0</v>
      </c>
      <c r="AB45" s="265">
        <f>SUM(AB7:AB44)</f>
        <v>38302410.08</v>
      </c>
      <c r="AC45" s="374">
        <f>SUM(AC7:AC44)</f>
        <v>0</v>
      </c>
      <c r="AD45" s="374">
        <f aca="true" t="shared" si="5" ref="AD45:AN45">SUM(AD7:AD44)</f>
        <v>0</v>
      </c>
      <c r="AE45" s="374">
        <f t="shared" si="5"/>
        <v>0</v>
      </c>
      <c r="AF45" s="374">
        <f t="shared" si="5"/>
        <v>0</v>
      </c>
      <c r="AG45" s="374">
        <f t="shared" si="5"/>
        <v>0</v>
      </c>
      <c r="AH45" s="374">
        <f t="shared" si="5"/>
        <v>0</v>
      </c>
      <c r="AI45" s="374">
        <f t="shared" si="5"/>
        <v>0</v>
      </c>
      <c r="AJ45" s="374">
        <f t="shared" si="5"/>
        <v>0</v>
      </c>
      <c r="AK45" s="374">
        <f t="shared" si="5"/>
        <v>0</v>
      </c>
      <c r="AL45" s="374">
        <f t="shared" si="5"/>
        <v>0</v>
      </c>
      <c r="AM45" s="374">
        <f t="shared" si="5"/>
        <v>0</v>
      </c>
      <c r="AN45" s="374">
        <f t="shared" si="5"/>
        <v>0</v>
      </c>
      <c r="AO45" s="265">
        <f>SUM(AO7:AO44)</f>
        <v>45294983.43999999</v>
      </c>
      <c r="AP45" s="373">
        <f>SUM(AP7:AP44)</f>
        <v>0</v>
      </c>
      <c r="AQ45" s="373">
        <f aca="true" t="shared" si="6" ref="AQ45:BA45">SUM(AQ7:AQ44)</f>
        <v>0</v>
      </c>
      <c r="AR45" s="373">
        <f t="shared" si="6"/>
        <v>0</v>
      </c>
      <c r="AS45" s="373">
        <f t="shared" si="6"/>
        <v>0</v>
      </c>
      <c r="AT45" s="373">
        <f t="shared" si="6"/>
        <v>0</v>
      </c>
      <c r="AU45" s="373">
        <f t="shared" si="6"/>
        <v>0</v>
      </c>
      <c r="AV45" s="373">
        <f t="shared" si="6"/>
        <v>0</v>
      </c>
      <c r="AW45" s="373">
        <f t="shared" si="6"/>
        <v>0</v>
      </c>
      <c r="AX45" s="373">
        <f t="shared" si="6"/>
        <v>0</v>
      </c>
      <c r="AY45" s="373">
        <f t="shared" si="6"/>
        <v>0</v>
      </c>
      <c r="AZ45" s="373">
        <f t="shared" si="6"/>
        <v>0</v>
      </c>
      <c r="BA45" s="373">
        <f t="shared" si="6"/>
        <v>0</v>
      </c>
      <c r="BB45" s="265">
        <f>SUM(BB7:BB44)</f>
        <v>106924451.74999999</v>
      </c>
      <c r="BC45" s="374">
        <f>SUM(BC7:BC44)</f>
        <v>0</v>
      </c>
      <c r="BD45" s="374">
        <f aca="true" t="shared" si="7" ref="BD45:CN45">SUM(BD7:BD44)</f>
        <v>0</v>
      </c>
      <c r="BE45" s="374">
        <f t="shared" si="7"/>
        <v>0</v>
      </c>
      <c r="BF45" s="374">
        <f t="shared" si="7"/>
        <v>0</v>
      </c>
      <c r="BG45" s="374">
        <f t="shared" si="7"/>
        <v>0</v>
      </c>
      <c r="BH45" s="374">
        <f t="shared" si="7"/>
        <v>0</v>
      </c>
      <c r="BI45" s="374">
        <f t="shared" si="7"/>
        <v>0</v>
      </c>
      <c r="BJ45" s="374">
        <f t="shared" si="7"/>
        <v>0</v>
      </c>
      <c r="BK45" s="374">
        <f t="shared" si="7"/>
        <v>0</v>
      </c>
      <c r="BL45" s="374">
        <f t="shared" si="7"/>
        <v>0</v>
      </c>
      <c r="BM45" s="374">
        <f t="shared" si="7"/>
        <v>0</v>
      </c>
      <c r="BN45" s="374">
        <f t="shared" si="7"/>
        <v>0</v>
      </c>
      <c r="BO45" s="265">
        <f t="shared" si="7"/>
        <v>41620545.25000001</v>
      </c>
      <c r="BP45" s="374">
        <f t="shared" si="7"/>
        <v>0</v>
      </c>
      <c r="BQ45" s="374">
        <f t="shared" si="7"/>
        <v>0</v>
      </c>
      <c r="BR45" s="374">
        <f t="shared" si="7"/>
        <v>0</v>
      </c>
      <c r="BS45" s="374">
        <f t="shared" si="7"/>
        <v>0</v>
      </c>
      <c r="BT45" s="374">
        <f t="shared" si="7"/>
        <v>0</v>
      </c>
      <c r="BU45" s="374">
        <f t="shared" si="7"/>
        <v>0</v>
      </c>
      <c r="BV45" s="374">
        <f t="shared" si="7"/>
        <v>0</v>
      </c>
      <c r="BW45" s="374">
        <f t="shared" si="7"/>
        <v>0</v>
      </c>
      <c r="BX45" s="374">
        <f t="shared" si="7"/>
        <v>0</v>
      </c>
      <c r="BY45" s="374">
        <f t="shared" si="7"/>
        <v>0</v>
      </c>
      <c r="BZ45" s="374">
        <f t="shared" si="7"/>
        <v>0</v>
      </c>
      <c r="CA45" s="374">
        <f t="shared" si="7"/>
        <v>0</v>
      </c>
      <c r="CB45" s="265">
        <f>SUM(CB7:CB44)</f>
        <v>65303906.500000015</v>
      </c>
      <c r="CC45" s="374">
        <f t="shared" si="7"/>
        <v>0</v>
      </c>
      <c r="CD45" s="374">
        <f t="shared" si="7"/>
        <v>0</v>
      </c>
      <c r="CE45" s="374">
        <f t="shared" si="7"/>
        <v>0</v>
      </c>
      <c r="CF45" s="374">
        <f t="shared" si="7"/>
        <v>0</v>
      </c>
      <c r="CG45" s="374">
        <f t="shared" si="7"/>
        <v>0</v>
      </c>
      <c r="CH45" s="374">
        <f t="shared" si="7"/>
        <v>0</v>
      </c>
      <c r="CI45" s="374">
        <f t="shared" si="7"/>
        <v>0</v>
      </c>
      <c r="CJ45" s="374">
        <f t="shared" si="7"/>
        <v>0</v>
      </c>
      <c r="CK45" s="374">
        <f t="shared" si="7"/>
        <v>0</v>
      </c>
      <c r="CL45" s="374">
        <f t="shared" si="7"/>
        <v>0</v>
      </c>
      <c r="CM45" s="374">
        <f t="shared" si="7"/>
        <v>0</v>
      </c>
      <c r="CN45" s="374">
        <f t="shared" si="7"/>
        <v>0</v>
      </c>
      <c r="CO45" s="265">
        <f>SUM(CO7:CO44)</f>
        <v>23327058.23</v>
      </c>
    </row>
    <row r="46" spans="1:93" ht="12.75">
      <c r="A46" s="237" t="s">
        <v>33</v>
      </c>
      <c r="B46" s="234" t="s">
        <v>10</v>
      </c>
      <c r="C46" s="375">
        <v>179987.14</v>
      </c>
      <c r="D46" s="375"/>
      <c r="E46" s="375"/>
      <c r="F46" s="375"/>
      <c r="G46" s="375"/>
      <c r="H46" s="375">
        <v>8738.18</v>
      </c>
      <c r="I46" s="375"/>
      <c r="J46" s="375">
        <v>84516.38</v>
      </c>
      <c r="K46" s="375">
        <v>10704.77</v>
      </c>
      <c r="L46" s="375">
        <v>15237.28</v>
      </c>
      <c r="M46" s="375"/>
      <c r="N46" s="375"/>
      <c r="O46" s="376">
        <v>412645.97</v>
      </c>
      <c r="P46" s="376">
        <v>158205.95</v>
      </c>
      <c r="Q46" s="376"/>
      <c r="R46" s="376"/>
      <c r="S46" s="376"/>
      <c r="T46" s="376"/>
      <c r="U46" s="376">
        <v>18478.18</v>
      </c>
      <c r="V46" s="376"/>
      <c r="W46" s="376">
        <v>59502.7</v>
      </c>
      <c r="X46" s="376">
        <v>10704.77</v>
      </c>
      <c r="Y46" s="376">
        <v>15237.28</v>
      </c>
      <c r="Z46" s="376"/>
      <c r="AA46" s="376"/>
      <c r="AB46" s="376">
        <v>346274.92</v>
      </c>
      <c r="AC46" s="376">
        <f aca="true" t="shared" si="8" ref="AC46:AH46">C46-P46</f>
        <v>21781.190000000002</v>
      </c>
      <c r="AD46" s="376">
        <f t="shared" si="8"/>
        <v>0</v>
      </c>
      <c r="AE46" s="376">
        <f t="shared" si="8"/>
        <v>0</v>
      </c>
      <c r="AF46" s="376">
        <f t="shared" si="8"/>
        <v>0</v>
      </c>
      <c r="AG46" s="376">
        <f t="shared" si="8"/>
        <v>0</v>
      </c>
      <c r="AH46" s="376">
        <f t="shared" si="8"/>
        <v>-9740</v>
      </c>
      <c r="AI46" s="376"/>
      <c r="AJ46" s="376">
        <f aca="true" t="shared" si="9" ref="AJ46:AO46">J46-W46</f>
        <v>25013.680000000008</v>
      </c>
      <c r="AK46" s="376">
        <f t="shared" si="9"/>
        <v>0</v>
      </c>
      <c r="AL46" s="376">
        <f t="shared" si="9"/>
        <v>0</v>
      </c>
      <c r="AM46" s="376">
        <f t="shared" si="9"/>
        <v>0</v>
      </c>
      <c r="AN46" s="376">
        <f t="shared" si="9"/>
        <v>0</v>
      </c>
      <c r="AO46" s="376">
        <f t="shared" si="9"/>
        <v>66371.04999999999</v>
      </c>
      <c r="AP46" s="281">
        <v>204870.04</v>
      </c>
      <c r="AQ46" s="281"/>
      <c r="AR46" s="281"/>
      <c r="AS46" s="281"/>
      <c r="AT46" s="281"/>
      <c r="AU46" s="281">
        <v>18478.18</v>
      </c>
      <c r="AV46" s="281"/>
      <c r="AW46" s="281">
        <v>85686.38</v>
      </c>
      <c r="AX46" s="281">
        <v>10704.77</v>
      </c>
      <c r="AY46" s="281">
        <v>15237.28</v>
      </c>
      <c r="AZ46" s="281"/>
      <c r="BA46" s="281"/>
      <c r="BB46" s="376">
        <v>442710.33</v>
      </c>
      <c r="BC46" s="376">
        <v>158205.95</v>
      </c>
      <c r="BD46" s="376"/>
      <c r="BE46" s="376"/>
      <c r="BF46" s="376"/>
      <c r="BG46" s="376"/>
      <c r="BH46" s="376">
        <v>18478.18</v>
      </c>
      <c r="BI46" s="376"/>
      <c r="BJ46" s="376">
        <v>59502.7</v>
      </c>
      <c r="BK46" s="376">
        <v>10704.77</v>
      </c>
      <c r="BL46" s="376">
        <v>15237.28</v>
      </c>
      <c r="BM46" s="376"/>
      <c r="BN46" s="376"/>
      <c r="BO46" s="376">
        <v>368192.8</v>
      </c>
      <c r="BP46" s="376">
        <f aca="true" t="shared" si="10" ref="BP46:BU46">AP46-BC46</f>
        <v>46664.09</v>
      </c>
      <c r="BQ46" s="376">
        <f t="shared" si="10"/>
        <v>0</v>
      </c>
      <c r="BR46" s="376">
        <f t="shared" si="10"/>
        <v>0</v>
      </c>
      <c r="BS46" s="376">
        <f t="shared" si="10"/>
        <v>0</v>
      </c>
      <c r="BT46" s="376">
        <f t="shared" si="10"/>
        <v>0</v>
      </c>
      <c r="BU46" s="376">
        <f t="shared" si="10"/>
        <v>0</v>
      </c>
      <c r="BV46" s="376"/>
      <c r="BW46" s="376">
        <f aca="true" t="shared" si="11" ref="BW46:CB46">AW46-BJ46</f>
        <v>26183.680000000008</v>
      </c>
      <c r="BX46" s="376">
        <f t="shared" si="11"/>
        <v>0</v>
      </c>
      <c r="BY46" s="376">
        <f t="shared" si="11"/>
        <v>0</v>
      </c>
      <c r="BZ46" s="376">
        <f t="shared" si="11"/>
        <v>0</v>
      </c>
      <c r="CA46" s="376">
        <f t="shared" si="11"/>
        <v>0</v>
      </c>
      <c r="CB46" s="376">
        <f t="shared" si="11"/>
        <v>74517.53000000003</v>
      </c>
      <c r="CC46" s="376">
        <f aca="true" t="shared" si="12" ref="CC46:CH46">AP46-C46</f>
        <v>24882.899999999994</v>
      </c>
      <c r="CD46" s="376">
        <f t="shared" si="12"/>
        <v>0</v>
      </c>
      <c r="CE46" s="376">
        <f t="shared" si="12"/>
        <v>0</v>
      </c>
      <c r="CF46" s="376">
        <f t="shared" si="12"/>
        <v>0</v>
      </c>
      <c r="CG46" s="376">
        <f t="shared" si="12"/>
        <v>0</v>
      </c>
      <c r="CH46" s="376">
        <f t="shared" si="12"/>
        <v>9740</v>
      </c>
      <c r="CI46" s="376">
        <v>0</v>
      </c>
      <c r="CJ46" s="376">
        <f aca="true" t="shared" si="13" ref="CJ46:CO46">AW46-J46</f>
        <v>1170</v>
      </c>
      <c r="CK46" s="376">
        <f t="shared" si="13"/>
        <v>0</v>
      </c>
      <c r="CL46" s="376">
        <f t="shared" si="13"/>
        <v>0</v>
      </c>
      <c r="CM46" s="376">
        <f t="shared" si="13"/>
        <v>0</v>
      </c>
      <c r="CN46" s="376">
        <f t="shared" si="13"/>
        <v>0</v>
      </c>
      <c r="CO46" s="376">
        <f t="shared" si="13"/>
        <v>30064.360000000044</v>
      </c>
    </row>
    <row r="47" spans="1:93" ht="12.75">
      <c r="A47" s="277"/>
      <c r="B47" s="277" t="s">
        <v>11</v>
      </c>
      <c r="C47" s="377">
        <f>C45+C46</f>
        <v>179987.14</v>
      </c>
      <c r="D47" s="377">
        <f aca="true" t="shared" si="14" ref="D47:N47">D45+D46</f>
        <v>0</v>
      </c>
      <c r="E47" s="377">
        <f t="shared" si="14"/>
        <v>0</v>
      </c>
      <c r="F47" s="377">
        <f t="shared" si="14"/>
        <v>0</v>
      </c>
      <c r="G47" s="377">
        <f t="shared" si="14"/>
        <v>0</v>
      </c>
      <c r="H47" s="377">
        <f t="shared" si="14"/>
        <v>8738.18</v>
      </c>
      <c r="I47" s="377">
        <f t="shared" si="14"/>
        <v>0</v>
      </c>
      <c r="J47" s="377">
        <f t="shared" si="14"/>
        <v>84516.38</v>
      </c>
      <c r="K47" s="377">
        <f t="shared" si="14"/>
        <v>10704.77</v>
      </c>
      <c r="L47" s="377">
        <f t="shared" si="14"/>
        <v>15237.28</v>
      </c>
      <c r="M47" s="377">
        <f t="shared" si="14"/>
        <v>0</v>
      </c>
      <c r="N47" s="377">
        <f t="shared" si="14"/>
        <v>0</v>
      </c>
      <c r="O47" s="239">
        <f>O45+O46</f>
        <v>84010039.49000001</v>
      </c>
      <c r="P47" s="365">
        <f>P45+P46</f>
        <v>158205.95</v>
      </c>
      <c r="Q47" s="365">
        <f aca="true" t="shared" si="15" ref="Q47:AA47">Q45+Q46</f>
        <v>0</v>
      </c>
      <c r="R47" s="365">
        <f t="shared" si="15"/>
        <v>0</v>
      </c>
      <c r="S47" s="365">
        <f t="shared" si="15"/>
        <v>0</v>
      </c>
      <c r="T47" s="365">
        <f t="shared" si="15"/>
        <v>0</v>
      </c>
      <c r="U47" s="365">
        <f t="shared" si="15"/>
        <v>18478.18</v>
      </c>
      <c r="V47" s="365">
        <f t="shared" si="15"/>
        <v>0</v>
      </c>
      <c r="W47" s="365">
        <f t="shared" si="15"/>
        <v>59502.7</v>
      </c>
      <c r="X47" s="365">
        <f t="shared" si="15"/>
        <v>10704.77</v>
      </c>
      <c r="Y47" s="365">
        <f t="shared" si="15"/>
        <v>15237.28</v>
      </c>
      <c r="Z47" s="365">
        <f t="shared" si="15"/>
        <v>0</v>
      </c>
      <c r="AA47" s="365">
        <f t="shared" si="15"/>
        <v>0</v>
      </c>
      <c r="AB47" s="239">
        <f>SUM(AB45:AB46)</f>
        <v>38648685</v>
      </c>
      <c r="AC47" s="365">
        <f>AC45+AC46</f>
        <v>21781.190000000002</v>
      </c>
      <c r="AD47" s="365">
        <f aca="true" t="shared" si="16" ref="AD47:AN47">AD45+AD46</f>
        <v>0</v>
      </c>
      <c r="AE47" s="365">
        <f t="shared" si="16"/>
        <v>0</v>
      </c>
      <c r="AF47" s="365">
        <f t="shared" si="16"/>
        <v>0</v>
      </c>
      <c r="AG47" s="365">
        <f t="shared" si="16"/>
        <v>0</v>
      </c>
      <c r="AH47" s="365">
        <f t="shared" si="16"/>
        <v>-9740</v>
      </c>
      <c r="AI47" s="365">
        <f t="shared" si="16"/>
        <v>0</v>
      </c>
      <c r="AJ47" s="365">
        <f t="shared" si="16"/>
        <v>25013.680000000008</v>
      </c>
      <c r="AK47" s="365">
        <f t="shared" si="16"/>
        <v>0</v>
      </c>
      <c r="AL47" s="365">
        <f t="shared" si="16"/>
        <v>0</v>
      </c>
      <c r="AM47" s="365">
        <f t="shared" si="16"/>
        <v>0</v>
      </c>
      <c r="AN47" s="365">
        <f t="shared" si="16"/>
        <v>0</v>
      </c>
      <c r="AO47" s="239">
        <f>SUM(AO45:AO46)</f>
        <v>45361354.48999999</v>
      </c>
      <c r="AP47" s="377">
        <f>AP46+AP45</f>
        <v>204870.04</v>
      </c>
      <c r="AQ47" s="377">
        <f aca="true" t="shared" si="17" ref="AQ47:BA47">AQ46+AQ45</f>
        <v>0</v>
      </c>
      <c r="AR47" s="377">
        <f t="shared" si="17"/>
        <v>0</v>
      </c>
      <c r="AS47" s="377">
        <f t="shared" si="17"/>
        <v>0</v>
      </c>
      <c r="AT47" s="377">
        <f t="shared" si="17"/>
        <v>0</v>
      </c>
      <c r="AU47" s="377">
        <f t="shared" si="17"/>
        <v>18478.18</v>
      </c>
      <c r="AV47" s="377">
        <f t="shared" si="17"/>
        <v>0</v>
      </c>
      <c r="AW47" s="377">
        <f t="shared" si="17"/>
        <v>85686.38</v>
      </c>
      <c r="AX47" s="377">
        <f t="shared" si="17"/>
        <v>10704.77</v>
      </c>
      <c r="AY47" s="377">
        <f t="shared" si="17"/>
        <v>15237.28</v>
      </c>
      <c r="AZ47" s="377">
        <f t="shared" si="17"/>
        <v>0</v>
      </c>
      <c r="BA47" s="377">
        <f t="shared" si="17"/>
        <v>0</v>
      </c>
      <c r="BB47" s="239">
        <f>BB45+BB46</f>
        <v>107367162.07999998</v>
      </c>
      <c r="BC47" s="365">
        <f>BC46+BC45</f>
        <v>158205.95</v>
      </c>
      <c r="BD47" s="365">
        <f aca="true" t="shared" si="18" ref="BD47:BN47">BD46+BD45</f>
        <v>0</v>
      </c>
      <c r="BE47" s="365">
        <f t="shared" si="18"/>
        <v>0</v>
      </c>
      <c r="BF47" s="365">
        <f t="shared" si="18"/>
        <v>0</v>
      </c>
      <c r="BG47" s="365">
        <f t="shared" si="18"/>
        <v>0</v>
      </c>
      <c r="BH47" s="365">
        <f t="shared" si="18"/>
        <v>18478.18</v>
      </c>
      <c r="BI47" s="365">
        <f t="shared" si="18"/>
        <v>0</v>
      </c>
      <c r="BJ47" s="365">
        <f t="shared" si="18"/>
        <v>59502.7</v>
      </c>
      <c r="BK47" s="365">
        <f t="shared" si="18"/>
        <v>10704.77</v>
      </c>
      <c r="BL47" s="365">
        <f t="shared" si="18"/>
        <v>15237.28</v>
      </c>
      <c r="BM47" s="365">
        <f t="shared" si="18"/>
        <v>0</v>
      </c>
      <c r="BN47" s="365">
        <f t="shared" si="18"/>
        <v>0</v>
      </c>
      <c r="BO47" s="239">
        <f>BO46+BO45</f>
        <v>41988738.050000004</v>
      </c>
      <c r="BP47" s="365">
        <f>BP46+BP45</f>
        <v>46664.09</v>
      </c>
      <c r="BQ47" s="365">
        <f aca="true" t="shared" si="19" ref="BQ47:CA47">BQ46+BQ45</f>
        <v>0</v>
      </c>
      <c r="BR47" s="365">
        <f t="shared" si="19"/>
        <v>0</v>
      </c>
      <c r="BS47" s="365">
        <f t="shared" si="19"/>
        <v>0</v>
      </c>
      <c r="BT47" s="365">
        <f t="shared" si="19"/>
        <v>0</v>
      </c>
      <c r="BU47" s="365">
        <f t="shared" si="19"/>
        <v>0</v>
      </c>
      <c r="BV47" s="365">
        <f t="shared" si="19"/>
        <v>0</v>
      </c>
      <c r="BW47" s="365">
        <f t="shared" si="19"/>
        <v>26183.680000000008</v>
      </c>
      <c r="BX47" s="365">
        <f t="shared" si="19"/>
        <v>0</v>
      </c>
      <c r="BY47" s="365">
        <f t="shared" si="19"/>
        <v>0</v>
      </c>
      <c r="BZ47" s="365">
        <f t="shared" si="19"/>
        <v>0</v>
      </c>
      <c r="CA47" s="365">
        <f t="shared" si="19"/>
        <v>0</v>
      </c>
      <c r="CB47" s="239">
        <f>CB46+CB45</f>
        <v>65378424.030000016</v>
      </c>
      <c r="CC47" s="365">
        <f>CC46+CC45</f>
        <v>24882.899999999994</v>
      </c>
      <c r="CD47" s="365">
        <f aca="true" t="shared" si="20" ref="CD47:CM47">CD46+CD45</f>
        <v>0</v>
      </c>
      <c r="CE47" s="365">
        <f t="shared" si="20"/>
        <v>0</v>
      </c>
      <c r="CF47" s="365">
        <f t="shared" si="20"/>
        <v>0</v>
      </c>
      <c r="CG47" s="365">
        <f t="shared" si="20"/>
        <v>0</v>
      </c>
      <c r="CH47" s="365">
        <f t="shared" si="20"/>
        <v>9740</v>
      </c>
      <c r="CI47" s="365">
        <f t="shared" si="20"/>
        <v>0</v>
      </c>
      <c r="CJ47" s="365">
        <f t="shared" si="20"/>
        <v>1170</v>
      </c>
      <c r="CK47" s="365">
        <f t="shared" si="20"/>
        <v>0</v>
      </c>
      <c r="CL47" s="365">
        <f t="shared" si="20"/>
        <v>0</v>
      </c>
      <c r="CM47" s="365">
        <f t="shared" si="20"/>
        <v>0</v>
      </c>
      <c r="CN47" s="365">
        <f>CN46+CN45</f>
        <v>0</v>
      </c>
      <c r="CO47" s="239">
        <f>CO45+CO46</f>
        <v>23357122.59</v>
      </c>
    </row>
    <row r="48" spans="1:93" ht="12.75">
      <c r="A48" s="266" t="s">
        <v>40</v>
      </c>
      <c r="B48" s="267" t="s">
        <v>42</v>
      </c>
      <c r="C48" s="378">
        <v>1906501.39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9">
        <v>1919001.39</v>
      </c>
      <c r="P48" s="376">
        <v>0</v>
      </c>
      <c r="Q48" s="376"/>
      <c r="R48" s="376"/>
      <c r="S48" s="376"/>
      <c r="T48" s="376"/>
      <c r="U48" s="376"/>
      <c r="V48" s="376"/>
      <c r="W48" s="376"/>
      <c r="X48" s="376">
        <v>0</v>
      </c>
      <c r="Y48" s="376"/>
      <c r="Z48" s="376"/>
      <c r="AA48" s="376"/>
      <c r="AB48" s="379">
        <f>SUM(P48:AA48)</f>
        <v>0</v>
      </c>
      <c r="AC48" s="376">
        <f aca="true" t="shared" si="21" ref="AC48:AN48">C48-P48</f>
        <v>1906501.39</v>
      </c>
      <c r="AD48" s="376">
        <f t="shared" si="21"/>
        <v>0</v>
      </c>
      <c r="AE48" s="376">
        <f t="shared" si="21"/>
        <v>0</v>
      </c>
      <c r="AF48" s="376">
        <f t="shared" si="21"/>
        <v>0</v>
      </c>
      <c r="AG48" s="376">
        <f t="shared" si="21"/>
        <v>0</v>
      </c>
      <c r="AH48" s="376">
        <f t="shared" si="21"/>
        <v>0</v>
      </c>
      <c r="AI48" s="376">
        <f t="shared" si="21"/>
        <v>0</v>
      </c>
      <c r="AJ48" s="376">
        <f t="shared" si="21"/>
        <v>0</v>
      </c>
      <c r="AK48" s="376">
        <f t="shared" si="21"/>
        <v>0</v>
      </c>
      <c r="AL48" s="376">
        <f t="shared" si="21"/>
        <v>0</v>
      </c>
      <c r="AM48" s="376">
        <f t="shared" si="21"/>
        <v>0</v>
      </c>
      <c r="AN48" s="376">
        <f t="shared" si="21"/>
        <v>0</v>
      </c>
      <c r="AO48" s="379">
        <f>O48-AB48</f>
        <v>1919001.39</v>
      </c>
      <c r="AP48" s="380">
        <v>1906501.39</v>
      </c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79">
        <v>1949535.55</v>
      </c>
      <c r="BC48" s="376">
        <v>0</v>
      </c>
      <c r="BD48" s="376"/>
      <c r="BE48" s="376"/>
      <c r="BF48" s="376"/>
      <c r="BG48" s="376"/>
      <c r="BH48" s="376"/>
      <c r="BI48" s="376"/>
      <c r="BJ48" s="376"/>
      <c r="BK48" s="376">
        <v>0</v>
      </c>
      <c r="BL48" s="376"/>
      <c r="BM48" s="376"/>
      <c r="BN48" s="376"/>
      <c r="BO48" s="379">
        <f>SUM(BC48:BN48)</f>
        <v>0</v>
      </c>
      <c r="BP48" s="376">
        <f aca="true" t="shared" si="22" ref="BP48:BU48">AP48-BC48</f>
        <v>1906501.39</v>
      </c>
      <c r="BQ48" s="376">
        <f t="shared" si="22"/>
        <v>0</v>
      </c>
      <c r="BR48" s="376">
        <f t="shared" si="22"/>
        <v>0</v>
      </c>
      <c r="BS48" s="376">
        <f t="shared" si="22"/>
        <v>0</v>
      </c>
      <c r="BT48" s="376">
        <f t="shared" si="22"/>
        <v>0</v>
      </c>
      <c r="BU48" s="376">
        <f t="shared" si="22"/>
        <v>0</v>
      </c>
      <c r="BV48" s="376"/>
      <c r="BW48" s="376">
        <f aca="true" t="shared" si="23" ref="BW48:CB48">AW48-BJ48</f>
        <v>0</v>
      </c>
      <c r="BX48" s="376">
        <f t="shared" si="23"/>
        <v>0</v>
      </c>
      <c r="BY48" s="376">
        <f t="shared" si="23"/>
        <v>0</v>
      </c>
      <c r="BZ48" s="376">
        <f t="shared" si="23"/>
        <v>0</v>
      </c>
      <c r="CA48" s="376">
        <f t="shared" si="23"/>
        <v>0</v>
      </c>
      <c r="CB48" s="379">
        <f t="shared" si="23"/>
        <v>1949535.55</v>
      </c>
      <c r="CC48" s="376">
        <f aca="true" t="shared" si="24" ref="CC48:CH48">C48-AP48</f>
        <v>0</v>
      </c>
      <c r="CD48" s="376">
        <f t="shared" si="24"/>
        <v>0</v>
      </c>
      <c r="CE48" s="376">
        <f t="shared" si="24"/>
        <v>0</v>
      </c>
      <c r="CF48" s="376">
        <f t="shared" si="24"/>
        <v>0</v>
      </c>
      <c r="CG48" s="376">
        <f t="shared" si="24"/>
        <v>0</v>
      </c>
      <c r="CH48" s="376">
        <f t="shared" si="24"/>
        <v>0</v>
      </c>
      <c r="CI48" s="376">
        <v>0</v>
      </c>
      <c r="CJ48" s="376">
        <f>J48-AW48</f>
        <v>0</v>
      </c>
      <c r="CK48" s="376">
        <f>K48-AX48</f>
        <v>0</v>
      </c>
      <c r="CL48" s="376">
        <f>L48-AY48</f>
        <v>0</v>
      </c>
      <c r="CM48" s="376">
        <f>M48-AZ48</f>
        <v>0</v>
      </c>
      <c r="CN48" s="376">
        <f>N48-BA48</f>
        <v>0</v>
      </c>
      <c r="CO48" s="379">
        <f>BB48-O48</f>
        <v>30534.16000000015</v>
      </c>
    </row>
    <row r="49" spans="1:93" ht="12.75">
      <c r="A49" s="244"/>
      <c r="B49" s="273" t="s">
        <v>41</v>
      </c>
      <c r="C49" s="381">
        <f>C47+C48</f>
        <v>2086488.5299999998</v>
      </c>
      <c r="D49" s="381">
        <f aca="true" t="shared" si="25" ref="D49:N49">D47+D48</f>
        <v>0</v>
      </c>
      <c r="E49" s="381">
        <f t="shared" si="25"/>
        <v>0</v>
      </c>
      <c r="F49" s="381">
        <f t="shared" si="25"/>
        <v>0</v>
      </c>
      <c r="G49" s="381">
        <f t="shared" si="25"/>
        <v>0</v>
      </c>
      <c r="H49" s="381">
        <f t="shared" si="25"/>
        <v>8738.18</v>
      </c>
      <c r="I49" s="381">
        <f t="shared" si="25"/>
        <v>0</v>
      </c>
      <c r="J49" s="381">
        <f t="shared" si="25"/>
        <v>84516.38</v>
      </c>
      <c r="K49" s="381">
        <f t="shared" si="25"/>
        <v>10704.77</v>
      </c>
      <c r="L49" s="381">
        <f t="shared" si="25"/>
        <v>15237.28</v>
      </c>
      <c r="M49" s="381">
        <f t="shared" si="25"/>
        <v>0</v>
      </c>
      <c r="N49" s="381">
        <f t="shared" si="25"/>
        <v>0</v>
      </c>
      <c r="O49" s="245">
        <f>O47+O48</f>
        <v>85929040.88000001</v>
      </c>
      <c r="P49" s="366">
        <f>P47+P48</f>
        <v>158205.95</v>
      </c>
      <c r="Q49" s="366">
        <f aca="true" t="shared" si="26" ref="Q49:AA49">Q47+Q48</f>
        <v>0</v>
      </c>
      <c r="R49" s="366">
        <f t="shared" si="26"/>
        <v>0</v>
      </c>
      <c r="S49" s="366">
        <f t="shared" si="26"/>
        <v>0</v>
      </c>
      <c r="T49" s="366">
        <f t="shared" si="26"/>
        <v>0</v>
      </c>
      <c r="U49" s="366">
        <f t="shared" si="26"/>
        <v>18478.18</v>
      </c>
      <c r="V49" s="366">
        <f t="shared" si="26"/>
        <v>0</v>
      </c>
      <c r="W49" s="366">
        <f t="shared" si="26"/>
        <v>59502.7</v>
      </c>
      <c r="X49" s="366">
        <f t="shared" si="26"/>
        <v>10704.77</v>
      </c>
      <c r="Y49" s="366">
        <f t="shared" si="26"/>
        <v>15237.28</v>
      </c>
      <c r="Z49" s="366">
        <f t="shared" si="26"/>
        <v>0</v>
      </c>
      <c r="AA49" s="366">
        <f t="shared" si="26"/>
        <v>0</v>
      </c>
      <c r="AB49" s="245">
        <f>AB47+AB48</f>
        <v>38648685</v>
      </c>
      <c r="AC49" s="366">
        <f>AC47+AC48</f>
        <v>1928282.5799999998</v>
      </c>
      <c r="AD49" s="366">
        <f aca="true" t="shared" si="27" ref="AD49:AN49">AD47+AD48</f>
        <v>0</v>
      </c>
      <c r="AE49" s="366">
        <f t="shared" si="27"/>
        <v>0</v>
      </c>
      <c r="AF49" s="366">
        <f t="shared" si="27"/>
        <v>0</v>
      </c>
      <c r="AG49" s="366">
        <f t="shared" si="27"/>
        <v>0</v>
      </c>
      <c r="AH49" s="366">
        <f t="shared" si="27"/>
        <v>-9740</v>
      </c>
      <c r="AI49" s="366">
        <f t="shared" si="27"/>
        <v>0</v>
      </c>
      <c r="AJ49" s="366">
        <f t="shared" si="27"/>
        <v>25013.680000000008</v>
      </c>
      <c r="AK49" s="366">
        <f t="shared" si="27"/>
        <v>0</v>
      </c>
      <c r="AL49" s="366">
        <f t="shared" si="27"/>
        <v>0</v>
      </c>
      <c r="AM49" s="366">
        <f t="shared" si="27"/>
        <v>0</v>
      </c>
      <c r="AN49" s="366">
        <f t="shared" si="27"/>
        <v>0</v>
      </c>
      <c r="AO49" s="245">
        <f>AO47+AO48</f>
        <v>47280355.87999999</v>
      </c>
      <c r="AP49" s="381">
        <f>AP47+AP48</f>
        <v>2111371.4299999997</v>
      </c>
      <c r="AQ49" s="381">
        <f aca="true" t="shared" si="28" ref="AQ49:BA49">AQ47+AQ48</f>
        <v>0</v>
      </c>
      <c r="AR49" s="381">
        <f t="shared" si="28"/>
        <v>0</v>
      </c>
      <c r="AS49" s="381">
        <f t="shared" si="28"/>
        <v>0</v>
      </c>
      <c r="AT49" s="381">
        <f t="shared" si="28"/>
        <v>0</v>
      </c>
      <c r="AU49" s="381">
        <f t="shared" si="28"/>
        <v>18478.18</v>
      </c>
      <c r="AV49" s="381">
        <f t="shared" si="28"/>
        <v>0</v>
      </c>
      <c r="AW49" s="381">
        <f t="shared" si="28"/>
        <v>85686.38</v>
      </c>
      <c r="AX49" s="381">
        <f t="shared" si="28"/>
        <v>10704.77</v>
      </c>
      <c r="AY49" s="381">
        <f t="shared" si="28"/>
        <v>15237.28</v>
      </c>
      <c r="AZ49" s="381">
        <f t="shared" si="28"/>
        <v>0</v>
      </c>
      <c r="BA49" s="381">
        <f t="shared" si="28"/>
        <v>0</v>
      </c>
      <c r="BB49" s="245">
        <f>BB47+BB48</f>
        <v>109316697.62999998</v>
      </c>
      <c r="BC49" s="366">
        <f>BC48+BC47</f>
        <v>158205.95</v>
      </c>
      <c r="BD49" s="366">
        <f aca="true" t="shared" si="29" ref="BD49:BN49">BD48+BD47</f>
        <v>0</v>
      </c>
      <c r="BE49" s="366">
        <f t="shared" si="29"/>
        <v>0</v>
      </c>
      <c r="BF49" s="366">
        <f t="shared" si="29"/>
        <v>0</v>
      </c>
      <c r="BG49" s="366">
        <f t="shared" si="29"/>
        <v>0</v>
      </c>
      <c r="BH49" s="366">
        <f t="shared" si="29"/>
        <v>18478.18</v>
      </c>
      <c r="BI49" s="366">
        <f t="shared" si="29"/>
        <v>0</v>
      </c>
      <c r="BJ49" s="366">
        <f t="shared" si="29"/>
        <v>59502.7</v>
      </c>
      <c r="BK49" s="366">
        <f t="shared" si="29"/>
        <v>10704.77</v>
      </c>
      <c r="BL49" s="366">
        <f t="shared" si="29"/>
        <v>15237.28</v>
      </c>
      <c r="BM49" s="366">
        <f t="shared" si="29"/>
        <v>0</v>
      </c>
      <c r="BN49" s="366">
        <f t="shared" si="29"/>
        <v>0</v>
      </c>
      <c r="BO49" s="245">
        <f>BO48+BO47</f>
        <v>41988738.050000004</v>
      </c>
      <c r="BP49" s="366">
        <f>BP48+BP47</f>
        <v>1953165.48</v>
      </c>
      <c r="BQ49" s="366">
        <f aca="true" t="shared" si="30" ref="BQ49:CA49">BQ48+BQ47</f>
        <v>0</v>
      </c>
      <c r="BR49" s="366">
        <f t="shared" si="30"/>
        <v>0</v>
      </c>
      <c r="BS49" s="366">
        <f t="shared" si="30"/>
        <v>0</v>
      </c>
      <c r="BT49" s="366">
        <f t="shared" si="30"/>
        <v>0</v>
      </c>
      <c r="BU49" s="366">
        <f t="shared" si="30"/>
        <v>0</v>
      </c>
      <c r="BV49" s="366">
        <f t="shared" si="30"/>
        <v>0</v>
      </c>
      <c r="BW49" s="366">
        <f t="shared" si="30"/>
        <v>26183.680000000008</v>
      </c>
      <c r="BX49" s="366">
        <f t="shared" si="30"/>
        <v>0</v>
      </c>
      <c r="BY49" s="366">
        <f t="shared" si="30"/>
        <v>0</v>
      </c>
      <c r="BZ49" s="366">
        <f t="shared" si="30"/>
        <v>0</v>
      </c>
      <c r="CA49" s="366">
        <f t="shared" si="30"/>
        <v>0</v>
      </c>
      <c r="CB49" s="245">
        <f>CB48+CB47</f>
        <v>67327959.58000001</v>
      </c>
      <c r="CC49" s="366">
        <f>CC48+CC47</f>
        <v>24882.899999999994</v>
      </c>
      <c r="CD49" s="366">
        <f aca="true" t="shared" si="31" ref="CD49:CN49">CD48+CD47</f>
        <v>0</v>
      </c>
      <c r="CE49" s="366">
        <f t="shared" si="31"/>
        <v>0</v>
      </c>
      <c r="CF49" s="366">
        <f t="shared" si="31"/>
        <v>0</v>
      </c>
      <c r="CG49" s="366">
        <f t="shared" si="31"/>
        <v>0</v>
      </c>
      <c r="CH49" s="366">
        <f t="shared" si="31"/>
        <v>9740</v>
      </c>
      <c r="CI49" s="366">
        <f t="shared" si="31"/>
        <v>0</v>
      </c>
      <c r="CJ49" s="366">
        <f t="shared" si="31"/>
        <v>1170</v>
      </c>
      <c r="CK49" s="366">
        <f t="shared" si="31"/>
        <v>0</v>
      </c>
      <c r="CL49" s="366">
        <f t="shared" si="31"/>
        <v>0</v>
      </c>
      <c r="CM49" s="366">
        <f t="shared" si="31"/>
        <v>0</v>
      </c>
      <c r="CN49" s="366">
        <f t="shared" si="31"/>
        <v>0</v>
      </c>
      <c r="CO49" s="245">
        <f>CO47+CO48</f>
        <v>23387656.75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67">
      <selection activeCell="K33" sqref="K33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6.57421875" style="0" customWidth="1"/>
  </cols>
  <sheetData>
    <row r="1" ht="12.75">
      <c r="H1" s="184" t="s">
        <v>245</v>
      </c>
    </row>
    <row r="3" spans="1:8" ht="45" customHeight="1">
      <c r="A3" s="544" t="s">
        <v>309</v>
      </c>
      <c r="B3" s="601"/>
      <c r="C3" s="601"/>
      <c r="D3" s="601"/>
      <c r="E3" s="601"/>
      <c r="F3" s="601"/>
      <c r="G3" s="601"/>
      <c r="H3" s="601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602" t="s">
        <v>0</v>
      </c>
      <c r="B5" s="541" t="s">
        <v>121</v>
      </c>
      <c r="C5" s="542" t="s">
        <v>278</v>
      </c>
      <c r="D5" s="542"/>
      <c r="E5" s="542" t="s">
        <v>299</v>
      </c>
      <c r="F5" s="542"/>
      <c r="G5" s="541" t="s">
        <v>310</v>
      </c>
      <c r="H5" s="543"/>
    </row>
    <row r="6" spans="1:8" ht="51">
      <c r="A6" s="603"/>
      <c r="B6" s="543"/>
      <c r="C6" s="382" t="s">
        <v>246</v>
      </c>
      <c r="D6" s="382" t="s">
        <v>123</v>
      </c>
      <c r="E6" s="297" t="s">
        <v>247</v>
      </c>
      <c r="F6" s="297" t="s">
        <v>123</v>
      </c>
      <c r="G6" s="297" t="s">
        <v>248</v>
      </c>
      <c r="H6" s="297" t="s">
        <v>249</v>
      </c>
    </row>
    <row r="7" spans="1:8" ht="12.75">
      <c r="A7" s="383" t="s">
        <v>124</v>
      </c>
      <c r="B7" s="127" t="s">
        <v>125</v>
      </c>
      <c r="C7" s="46">
        <v>218698</v>
      </c>
      <c r="D7" s="299">
        <v>1917756.1</v>
      </c>
      <c r="E7" s="46">
        <v>219680</v>
      </c>
      <c r="F7" s="299">
        <v>1962942.14</v>
      </c>
      <c r="G7" s="47">
        <f>E7-C7</f>
        <v>982</v>
      </c>
      <c r="H7" s="317">
        <f>F7-D7</f>
        <v>45186.039999999804</v>
      </c>
    </row>
    <row r="8" spans="1:8" ht="12.75">
      <c r="A8" s="383" t="s">
        <v>126</v>
      </c>
      <c r="B8" s="127" t="s">
        <v>127</v>
      </c>
      <c r="C8" s="46">
        <v>13686</v>
      </c>
      <c r="D8" s="299">
        <v>151514</v>
      </c>
      <c r="E8" s="46">
        <v>13686</v>
      </c>
      <c r="F8" s="299">
        <v>151514</v>
      </c>
      <c r="G8" s="47">
        <f aca="true" t="shared" si="0" ref="G8:H22">E8-C8</f>
        <v>0</v>
      </c>
      <c r="H8" s="317">
        <f t="shared" si="0"/>
        <v>0</v>
      </c>
    </row>
    <row r="9" spans="1:8" ht="12.75">
      <c r="A9" s="383" t="s">
        <v>128</v>
      </c>
      <c r="B9" s="127" t="s">
        <v>129</v>
      </c>
      <c r="C9" s="46">
        <v>88122</v>
      </c>
      <c r="D9" s="299">
        <v>1078788.24</v>
      </c>
      <c r="E9" s="46">
        <v>92252</v>
      </c>
      <c r="F9" s="299">
        <v>1195166.84</v>
      </c>
      <c r="G9" s="47">
        <f t="shared" si="0"/>
        <v>4130</v>
      </c>
      <c r="H9" s="317">
        <f t="shared" si="0"/>
        <v>116378.6000000001</v>
      </c>
    </row>
    <row r="10" spans="1:8" ht="12.75">
      <c r="A10" s="383" t="s">
        <v>55</v>
      </c>
      <c r="B10" s="127" t="s">
        <v>130</v>
      </c>
      <c r="C10" s="46">
        <v>75902</v>
      </c>
      <c r="D10" s="299">
        <v>890414</v>
      </c>
      <c r="E10" s="46">
        <v>77135</v>
      </c>
      <c r="F10" s="299">
        <v>928514.04</v>
      </c>
      <c r="G10" s="47">
        <f t="shared" si="0"/>
        <v>1233</v>
      </c>
      <c r="H10" s="317">
        <f t="shared" si="0"/>
        <v>38100.04000000004</v>
      </c>
    </row>
    <row r="11" spans="1:8" ht="12.75">
      <c r="A11" s="383" t="s">
        <v>57</v>
      </c>
      <c r="B11" s="127" t="s">
        <v>300</v>
      </c>
      <c r="C11" s="46">
        <v>0</v>
      </c>
      <c r="D11" s="299">
        <v>0</v>
      </c>
      <c r="E11" s="46">
        <v>70</v>
      </c>
      <c r="F11" s="299">
        <v>3150</v>
      </c>
      <c r="G11" s="47">
        <f t="shared" si="0"/>
        <v>70</v>
      </c>
      <c r="H11" s="317">
        <f t="shared" si="0"/>
        <v>3150</v>
      </c>
    </row>
    <row r="12" spans="1:8" ht="12.75">
      <c r="A12" s="383" t="s">
        <v>33</v>
      </c>
      <c r="B12" s="127" t="s">
        <v>131</v>
      </c>
      <c r="C12" s="46">
        <v>112344</v>
      </c>
      <c r="D12" s="299">
        <v>302478.57</v>
      </c>
      <c r="E12" s="46">
        <v>112344</v>
      </c>
      <c r="F12" s="299">
        <v>302478.57</v>
      </c>
      <c r="G12" s="47">
        <f t="shared" si="0"/>
        <v>0</v>
      </c>
      <c r="H12" s="317">
        <f t="shared" si="0"/>
        <v>0</v>
      </c>
    </row>
    <row r="13" spans="1:8" ht="12.75">
      <c r="A13" s="383" t="s">
        <v>132</v>
      </c>
      <c r="B13" s="127" t="s">
        <v>133</v>
      </c>
      <c r="C13" s="46">
        <v>99145</v>
      </c>
      <c r="D13" s="299">
        <v>911344.71</v>
      </c>
      <c r="E13" s="46">
        <v>98969</v>
      </c>
      <c r="F13" s="299">
        <v>909584.71</v>
      </c>
      <c r="G13" s="47">
        <f t="shared" si="0"/>
        <v>-176</v>
      </c>
      <c r="H13" s="317">
        <f t="shared" si="0"/>
        <v>-1760</v>
      </c>
    </row>
    <row r="14" spans="1:8" ht="12.75">
      <c r="A14" s="383" t="s">
        <v>134</v>
      </c>
      <c r="B14" s="127" t="s">
        <v>135</v>
      </c>
      <c r="C14" s="46">
        <v>70537</v>
      </c>
      <c r="D14" s="299">
        <v>1131892.84</v>
      </c>
      <c r="E14" s="46">
        <v>70584</v>
      </c>
      <c r="F14" s="299">
        <v>1138994.28</v>
      </c>
      <c r="G14" s="47">
        <f t="shared" si="0"/>
        <v>47</v>
      </c>
      <c r="H14" s="317">
        <f t="shared" si="0"/>
        <v>7101.439999999944</v>
      </c>
    </row>
    <row r="15" spans="1:8" ht="12.75">
      <c r="A15" s="383" t="s">
        <v>136</v>
      </c>
      <c r="B15" s="127" t="s">
        <v>137</v>
      </c>
      <c r="C15" s="46">
        <v>27261</v>
      </c>
      <c r="D15" s="299">
        <v>204480</v>
      </c>
      <c r="E15" s="46">
        <v>27261</v>
      </c>
      <c r="F15" s="299">
        <v>204480</v>
      </c>
      <c r="G15" s="47">
        <f t="shared" si="0"/>
        <v>0</v>
      </c>
      <c r="H15" s="317">
        <f t="shared" si="0"/>
        <v>0</v>
      </c>
    </row>
    <row r="16" spans="1:8" ht="12.75">
      <c r="A16" s="383" t="s">
        <v>138</v>
      </c>
      <c r="B16" s="127" t="s">
        <v>139</v>
      </c>
      <c r="C16" s="46">
        <v>92491</v>
      </c>
      <c r="D16" s="299">
        <v>1571611.38</v>
      </c>
      <c r="E16" s="46">
        <v>109753</v>
      </c>
      <c r="F16" s="299">
        <v>1987611.59</v>
      </c>
      <c r="G16" s="47">
        <f t="shared" si="0"/>
        <v>17262</v>
      </c>
      <c r="H16" s="317">
        <f t="shared" si="0"/>
        <v>416000.2100000002</v>
      </c>
    </row>
    <row r="17" spans="1:8" ht="12.75">
      <c r="A17" s="383" t="s">
        <v>140</v>
      </c>
      <c r="B17" s="127" t="s">
        <v>141</v>
      </c>
      <c r="C17" s="46">
        <v>89648</v>
      </c>
      <c r="D17" s="299">
        <v>864543.37</v>
      </c>
      <c r="E17" s="46">
        <v>89648</v>
      </c>
      <c r="F17" s="299">
        <v>864543.37</v>
      </c>
      <c r="G17" s="47">
        <f t="shared" si="0"/>
        <v>0</v>
      </c>
      <c r="H17" s="317">
        <f t="shared" si="0"/>
        <v>0</v>
      </c>
    </row>
    <row r="18" spans="1:8" ht="12.75">
      <c r="A18" s="383" t="s">
        <v>142</v>
      </c>
      <c r="B18" s="127" t="s">
        <v>143</v>
      </c>
      <c r="C18" s="46">
        <v>111742</v>
      </c>
      <c r="D18" s="299">
        <v>1005427</v>
      </c>
      <c r="E18" s="46">
        <v>111742</v>
      </c>
      <c r="F18" s="299">
        <v>1005427</v>
      </c>
      <c r="G18" s="47">
        <f t="shared" si="0"/>
        <v>0</v>
      </c>
      <c r="H18" s="317">
        <f t="shared" si="0"/>
        <v>0</v>
      </c>
    </row>
    <row r="19" spans="1:8" ht="12.75">
      <c r="A19" s="383" t="s">
        <v>144</v>
      </c>
      <c r="B19" s="127" t="s">
        <v>145</v>
      </c>
      <c r="C19" s="46">
        <v>256406</v>
      </c>
      <c r="D19" s="299">
        <v>2490230.76</v>
      </c>
      <c r="E19" s="46">
        <v>256261</v>
      </c>
      <c r="F19" s="299">
        <v>2511131.74</v>
      </c>
      <c r="G19" s="47">
        <f t="shared" si="0"/>
        <v>-145</v>
      </c>
      <c r="H19" s="317">
        <f t="shared" si="0"/>
        <v>20900.980000000447</v>
      </c>
    </row>
    <row r="20" spans="1:8" ht="12.75">
      <c r="A20" s="383" t="s">
        <v>146</v>
      </c>
      <c r="B20" s="127" t="s">
        <v>147</v>
      </c>
      <c r="C20" s="46">
        <v>450</v>
      </c>
      <c r="D20" s="299">
        <v>1800</v>
      </c>
      <c r="E20" s="46">
        <v>450</v>
      </c>
      <c r="F20" s="299">
        <v>1800</v>
      </c>
      <c r="G20" s="47">
        <f t="shared" si="0"/>
        <v>0</v>
      </c>
      <c r="H20" s="317">
        <f t="shared" si="0"/>
        <v>0</v>
      </c>
    </row>
    <row r="21" spans="1:8" ht="12.75">
      <c r="A21" s="383" t="s">
        <v>148</v>
      </c>
      <c r="B21" s="127" t="s">
        <v>149</v>
      </c>
      <c r="C21" s="46">
        <v>73103</v>
      </c>
      <c r="D21" s="299">
        <v>640946.99</v>
      </c>
      <c r="E21" s="46">
        <v>73103</v>
      </c>
      <c r="F21" s="299">
        <v>640946.99</v>
      </c>
      <c r="G21" s="47">
        <f t="shared" si="0"/>
        <v>0</v>
      </c>
      <c r="H21" s="317">
        <f t="shared" si="0"/>
        <v>0</v>
      </c>
    </row>
    <row r="22" spans="1:8" ht="12.75">
      <c r="A22" s="383" t="s">
        <v>150</v>
      </c>
      <c r="B22" s="127" t="s">
        <v>151</v>
      </c>
      <c r="C22" s="46">
        <v>58658</v>
      </c>
      <c r="D22" s="299">
        <v>226464</v>
      </c>
      <c r="E22" s="46">
        <v>58658</v>
      </c>
      <c r="F22" s="299">
        <v>226464</v>
      </c>
      <c r="G22" s="47">
        <f t="shared" si="0"/>
        <v>0</v>
      </c>
      <c r="H22" s="317">
        <f t="shared" si="0"/>
        <v>0</v>
      </c>
    </row>
    <row r="23" spans="1:8" ht="12.75">
      <c r="A23" s="384"/>
      <c r="B23" s="296" t="s">
        <v>250</v>
      </c>
      <c r="C23" s="300">
        <f aca="true" t="shared" si="1" ref="C23:H23">SUM(C7:C22)</f>
        <v>1388193</v>
      </c>
      <c r="D23" s="301">
        <f t="shared" si="1"/>
        <v>13389691.959999999</v>
      </c>
      <c r="E23" s="300">
        <f>SUM(E7:E22)</f>
        <v>1411596</v>
      </c>
      <c r="F23" s="301">
        <f>SUM(F7:F22)</f>
        <v>14034749.27</v>
      </c>
      <c r="G23" s="301">
        <f t="shared" si="1"/>
        <v>23403</v>
      </c>
      <c r="H23" s="301">
        <f t="shared" si="1"/>
        <v>645057.3100000005</v>
      </c>
    </row>
    <row r="24" spans="1:8" ht="36" customHeight="1">
      <c r="A24" s="385"/>
      <c r="B24" s="297" t="s">
        <v>153</v>
      </c>
      <c r="C24" s="300">
        <v>81739</v>
      </c>
      <c r="D24" s="296" t="s">
        <v>154</v>
      </c>
      <c r="E24" s="300">
        <v>81739</v>
      </c>
      <c r="F24" s="301" t="s">
        <v>154</v>
      </c>
      <c r="G24" s="300">
        <f>E24-C24</f>
        <v>0</v>
      </c>
      <c r="H24" s="296" t="s">
        <v>154</v>
      </c>
    </row>
    <row r="33" ht="12.75">
      <c r="H33" s="184" t="s">
        <v>251</v>
      </c>
    </row>
    <row r="34" ht="13.5" customHeight="1"/>
    <row r="35" spans="1:8" ht="42.75" customHeight="1">
      <c r="A35" s="604" t="s">
        <v>353</v>
      </c>
      <c r="B35" s="605"/>
      <c r="C35" s="605"/>
      <c r="D35" s="605"/>
      <c r="E35" s="605"/>
      <c r="F35" s="605"/>
      <c r="G35" s="605"/>
      <c r="H35" s="605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602" t="s">
        <v>0</v>
      </c>
      <c r="B37" s="541" t="s">
        <v>157</v>
      </c>
      <c r="C37" s="542" t="s">
        <v>278</v>
      </c>
      <c r="D37" s="542"/>
      <c r="E37" s="542" t="s">
        <v>299</v>
      </c>
      <c r="F37" s="542"/>
      <c r="G37" s="541" t="s">
        <v>310</v>
      </c>
      <c r="H37" s="543"/>
    </row>
    <row r="38" spans="1:8" ht="51">
      <c r="A38" s="603"/>
      <c r="B38" s="543"/>
      <c r="C38" s="382" t="s">
        <v>246</v>
      </c>
      <c r="D38" s="382" t="s">
        <v>123</v>
      </c>
      <c r="E38" s="297" t="s">
        <v>247</v>
      </c>
      <c r="F38" s="297" t="s">
        <v>123</v>
      </c>
      <c r="G38" s="297" t="s">
        <v>248</v>
      </c>
      <c r="H38" s="297" t="s">
        <v>249</v>
      </c>
    </row>
    <row r="39" spans="1:8" ht="12.75">
      <c r="A39" s="298" t="s">
        <v>138</v>
      </c>
      <c r="B39" s="135" t="s">
        <v>158</v>
      </c>
      <c r="C39" s="46">
        <v>94</v>
      </c>
      <c r="D39" s="299">
        <v>2063.21</v>
      </c>
      <c r="E39" s="46">
        <v>94</v>
      </c>
      <c r="F39" s="299">
        <v>2063.21</v>
      </c>
      <c r="G39" s="47">
        <f>E39-C39</f>
        <v>0</v>
      </c>
      <c r="H39" s="317">
        <f>F39-D39</f>
        <v>0</v>
      </c>
    </row>
    <row r="40" spans="1:8" ht="12.75">
      <c r="A40" s="298" t="s">
        <v>138</v>
      </c>
      <c r="B40" s="135" t="s">
        <v>159</v>
      </c>
      <c r="C40" s="46">
        <v>31976</v>
      </c>
      <c r="D40" s="299">
        <v>776514</v>
      </c>
      <c r="E40" s="46">
        <v>14965</v>
      </c>
      <c r="F40" s="299">
        <v>363408.55</v>
      </c>
      <c r="G40" s="47">
        <f aca="true" t="shared" si="2" ref="G40:H45">E40-C40</f>
        <v>-17011</v>
      </c>
      <c r="H40" s="317">
        <f t="shared" si="2"/>
        <v>-413105.45</v>
      </c>
    </row>
    <row r="41" spans="1:8" ht="12.75">
      <c r="A41" s="298" t="s">
        <v>138</v>
      </c>
      <c r="B41" s="135" t="s">
        <v>160</v>
      </c>
      <c r="C41" s="46">
        <v>9955</v>
      </c>
      <c r="D41" s="299">
        <v>218700.41</v>
      </c>
      <c r="E41" s="46">
        <v>9955</v>
      </c>
      <c r="F41" s="299">
        <v>218700.41</v>
      </c>
      <c r="G41" s="47">
        <f t="shared" si="2"/>
        <v>0</v>
      </c>
      <c r="H41" s="317">
        <f t="shared" si="2"/>
        <v>0</v>
      </c>
    </row>
    <row r="42" spans="1:8" ht="12.75">
      <c r="A42" s="298" t="s">
        <v>138</v>
      </c>
      <c r="B42" s="135" t="s">
        <v>104</v>
      </c>
      <c r="C42" s="46">
        <v>4410</v>
      </c>
      <c r="D42" s="299">
        <v>97020</v>
      </c>
      <c r="E42" s="46">
        <v>4410</v>
      </c>
      <c r="F42" s="299">
        <v>97020</v>
      </c>
      <c r="G42" s="47">
        <f t="shared" si="2"/>
        <v>0</v>
      </c>
      <c r="H42" s="317">
        <f t="shared" si="2"/>
        <v>0</v>
      </c>
    </row>
    <row r="43" spans="1:8" ht="12.75">
      <c r="A43" s="298" t="s">
        <v>138</v>
      </c>
      <c r="B43" s="135" t="s">
        <v>29</v>
      </c>
      <c r="C43" s="46">
        <v>251</v>
      </c>
      <c r="D43" s="299">
        <v>2894.76</v>
      </c>
      <c r="E43" s="46">
        <v>0</v>
      </c>
      <c r="F43" s="299">
        <v>0</v>
      </c>
      <c r="G43" s="47">
        <f t="shared" si="2"/>
        <v>-251</v>
      </c>
      <c r="H43" s="317">
        <f t="shared" si="2"/>
        <v>-2894.76</v>
      </c>
    </row>
    <row r="44" spans="1:8" ht="12.75">
      <c r="A44" s="298" t="s">
        <v>138</v>
      </c>
      <c r="B44" s="135" t="s">
        <v>161</v>
      </c>
      <c r="C44" s="46">
        <v>18384</v>
      </c>
      <c r="D44" s="299">
        <v>69651</v>
      </c>
      <c r="E44" s="46">
        <v>18384</v>
      </c>
      <c r="F44" s="299">
        <v>69651</v>
      </c>
      <c r="G44" s="47">
        <f t="shared" si="2"/>
        <v>0</v>
      </c>
      <c r="H44" s="317">
        <f t="shared" si="2"/>
        <v>0</v>
      </c>
    </row>
    <row r="45" spans="1:8" ht="12.75">
      <c r="A45" s="298" t="s">
        <v>138</v>
      </c>
      <c r="B45" s="135" t="s">
        <v>162</v>
      </c>
      <c r="C45" s="46">
        <v>140</v>
      </c>
      <c r="D45" s="299">
        <v>1614.77</v>
      </c>
      <c r="E45" s="46">
        <v>140</v>
      </c>
      <c r="F45" s="299">
        <v>1614.77</v>
      </c>
      <c r="G45" s="47">
        <f t="shared" si="2"/>
        <v>0</v>
      </c>
      <c r="H45" s="317">
        <f t="shared" si="2"/>
        <v>0</v>
      </c>
    </row>
    <row r="46" spans="1:8" ht="12.75">
      <c r="A46" s="384"/>
      <c r="B46" s="296" t="s">
        <v>252</v>
      </c>
      <c r="C46" s="300">
        <f aca="true" t="shared" si="3" ref="C46:H46">SUM(C39:C45)</f>
        <v>65210</v>
      </c>
      <c r="D46" s="301">
        <f t="shared" si="3"/>
        <v>1168458.1500000001</v>
      </c>
      <c r="E46" s="300">
        <f t="shared" si="3"/>
        <v>47948</v>
      </c>
      <c r="F46" s="301">
        <f t="shared" si="3"/>
        <v>752457.9400000001</v>
      </c>
      <c r="G46" s="301">
        <f t="shared" si="3"/>
        <v>-17262</v>
      </c>
      <c r="H46" s="301">
        <f t="shared" si="3"/>
        <v>-416000.21</v>
      </c>
    </row>
    <row r="48" spans="1:8" ht="15">
      <c r="A48" s="502" t="s">
        <v>336</v>
      </c>
      <c r="B48" s="502"/>
      <c r="C48" s="502"/>
      <c r="D48" s="502"/>
      <c r="E48" s="502"/>
      <c r="F48" s="502"/>
      <c r="G48" s="502"/>
      <c r="H48" s="502"/>
    </row>
    <row r="50" spans="1:8" ht="12.75">
      <c r="A50" s="602"/>
      <c r="B50" s="541" t="s">
        <v>253</v>
      </c>
      <c r="C50" s="542" t="s">
        <v>278</v>
      </c>
      <c r="D50" s="542"/>
      <c r="E50" s="542" t="s">
        <v>299</v>
      </c>
      <c r="F50" s="542"/>
      <c r="G50" s="541" t="s">
        <v>310</v>
      </c>
      <c r="H50" s="543"/>
    </row>
    <row r="51" spans="1:8" ht="51">
      <c r="A51" s="603"/>
      <c r="B51" s="543"/>
      <c r="C51" s="382" t="s">
        <v>246</v>
      </c>
      <c r="D51" s="382" t="s">
        <v>123</v>
      </c>
      <c r="E51" s="297" t="s">
        <v>247</v>
      </c>
      <c r="F51" s="297" t="s">
        <v>123</v>
      </c>
      <c r="G51" s="297" t="s">
        <v>248</v>
      </c>
      <c r="H51" s="297" t="s">
        <v>249</v>
      </c>
    </row>
    <row r="52" spans="1:8" ht="12.75">
      <c r="A52" s="386"/>
      <c r="B52" s="404" t="s">
        <v>269</v>
      </c>
      <c r="C52" s="387">
        <v>1388193</v>
      </c>
      <c r="D52" s="388">
        <v>13389691.96</v>
      </c>
      <c r="E52" s="387">
        <v>1411596</v>
      </c>
      <c r="F52" s="388">
        <v>14034749.27</v>
      </c>
      <c r="G52" s="387">
        <f>E52-C52</f>
        <v>23403</v>
      </c>
      <c r="H52" s="388">
        <f>F52-D52</f>
        <v>645057.3099999987</v>
      </c>
    </row>
    <row r="53" spans="1:8" ht="12.75">
      <c r="A53" s="298"/>
      <c r="B53" s="135" t="s">
        <v>158</v>
      </c>
      <c r="C53" s="46">
        <v>94</v>
      </c>
      <c r="D53" s="299">
        <v>2063.21</v>
      </c>
      <c r="E53" s="46">
        <v>94</v>
      </c>
      <c r="F53" s="299">
        <v>2063.21</v>
      </c>
      <c r="G53" s="47">
        <f>E53-C53</f>
        <v>0</v>
      </c>
      <c r="H53" s="317">
        <f>F53-D53</f>
        <v>0</v>
      </c>
    </row>
    <row r="54" spans="1:8" ht="12.75">
      <c r="A54" s="298"/>
      <c r="B54" s="135" t="s">
        <v>159</v>
      </c>
      <c r="C54" s="46">
        <v>31976</v>
      </c>
      <c r="D54" s="299">
        <v>776514</v>
      </c>
      <c r="E54" s="493">
        <v>14965</v>
      </c>
      <c r="F54" s="299">
        <v>363408.55</v>
      </c>
      <c r="G54" s="47">
        <f aca="true" t="shared" si="4" ref="G54:H59">E54-C54</f>
        <v>-17011</v>
      </c>
      <c r="H54" s="317">
        <f t="shared" si="4"/>
        <v>-413105.45</v>
      </c>
    </row>
    <row r="55" spans="1:8" ht="12.75">
      <c r="A55" s="298"/>
      <c r="B55" s="135" t="s">
        <v>160</v>
      </c>
      <c r="C55" s="46">
        <v>9955</v>
      </c>
      <c r="D55" s="299">
        <v>218700.41</v>
      </c>
      <c r="E55" s="46">
        <v>9955</v>
      </c>
      <c r="F55" s="299">
        <v>218700.41</v>
      </c>
      <c r="G55" s="47">
        <f t="shared" si="4"/>
        <v>0</v>
      </c>
      <c r="H55" s="317">
        <f t="shared" si="4"/>
        <v>0</v>
      </c>
    </row>
    <row r="56" spans="1:8" ht="12.75">
      <c r="A56" s="298"/>
      <c r="B56" s="135" t="s">
        <v>104</v>
      </c>
      <c r="C56" s="46">
        <v>4410</v>
      </c>
      <c r="D56" s="299">
        <v>97020</v>
      </c>
      <c r="E56" s="46">
        <v>4410</v>
      </c>
      <c r="F56" s="299">
        <v>97020</v>
      </c>
      <c r="G56" s="47">
        <f t="shared" si="4"/>
        <v>0</v>
      </c>
      <c r="H56" s="317">
        <f t="shared" si="4"/>
        <v>0</v>
      </c>
    </row>
    <row r="57" spans="1:8" ht="12.75">
      <c r="A57" s="298"/>
      <c r="B57" s="135" t="s">
        <v>29</v>
      </c>
      <c r="C57" s="46">
        <v>251</v>
      </c>
      <c r="D57" s="299">
        <v>2894.76</v>
      </c>
      <c r="E57" s="46">
        <v>0</v>
      </c>
      <c r="F57" s="299">
        <v>0</v>
      </c>
      <c r="G57" s="47">
        <f t="shared" si="4"/>
        <v>-251</v>
      </c>
      <c r="H57" s="317">
        <f t="shared" si="4"/>
        <v>-2894.76</v>
      </c>
    </row>
    <row r="58" spans="1:8" ht="12.75">
      <c r="A58" s="298"/>
      <c r="B58" s="389" t="s">
        <v>161</v>
      </c>
      <c r="C58" s="46">
        <v>18384</v>
      </c>
      <c r="D58" s="299">
        <v>69651</v>
      </c>
      <c r="E58" s="46">
        <v>18384</v>
      </c>
      <c r="F58" s="299">
        <v>69651</v>
      </c>
      <c r="G58" s="47">
        <f t="shared" si="4"/>
        <v>0</v>
      </c>
      <c r="H58" s="317">
        <f t="shared" si="4"/>
        <v>0</v>
      </c>
    </row>
    <row r="59" spans="1:8" ht="12.75">
      <c r="A59" s="298"/>
      <c r="B59" s="135" t="s">
        <v>162</v>
      </c>
      <c r="C59" s="46">
        <v>140</v>
      </c>
      <c r="D59" s="299">
        <v>1614.77</v>
      </c>
      <c r="E59" s="46">
        <v>140</v>
      </c>
      <c r="F59" s="299">
        <v>1614.77</v>
      </c>
      <c r="G59" s="47">
        <f t="shared" si="4"/>
        <v>0</v>
      </c>
      <c r="H59" s="317">
        <f t="shared" si="4"/>
        <v>0</v>
      </c>
    </row>
    <row r="60" spans="1:8" ht="12.75">
      <c r="A60" s="384"/>
      <c r="B60" s="296" t="s">
        <v>254</v>
      </c>
      <c r="C60" s="300">
        <f>SUM(C52:C59)</f>
        <v>1453403</v>
      </c>
      <c r="D60" s="301">
        <f>SUM(D52:D59)</f>
        <v>14558150.110000001</v>
      </c>
      <c r="E60" s="300">
        <f>SUM(E52:E59)</f>
        <v>1459544</v>
      </c>
      <c r="F60" s="301">
        <f>SUM(F52:F59)</f>
        <v>14787207.21</v>
      </c>
      <c r="G60" s="301">
        <f>E60-C60</f>
        <v>6141</v>
      </c>
      <c r="H60" s="301">
        <f>F60-D60</f>
        <v>229057.09999999963</v>
      </c>
    </row>
  </sheetData>
  <sheetProtection/>
  <mergeCells count="18">
    <mergeCell ref="A48:H48"/>
    <mergeCell ref="A50:A51"/>
    <mergeCell ref="B50:B51"/>
    <mergeCell ref="C50:D50"/>
    <mergeCell ref="E50:F50"/>
    <mergeCell ref="G50:H50"/>
    <mergeCell ref="A35:H35"/>
    <mergeCell ref="A37:A38"/>
    <mergeCell ref="B37:B38"/>
    <mergeCell ref="C37:D37"/>
    <mergeCell ref="E37:F37"/>
    <mergeCell ref="G37:H37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B8" sqref="B8:B10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12" t="s">
        <v>255</v>
      </c>
      <c r="B1" s="612"/>
      <c r="C1" s="612"/>
      <c r="D1" s="612"/>
      <c r="E1" s="396"/>
      <c r="F1" s="396"/>
      <c r="G1" s="396"/>
    </row>
    <row r="2" spans="1:7" ht="54.75" customHeight="1">
      <c r="A2" s="544" t="s">
        <v>290</v>
      </c>
      <c r="B2" s="578"/>
      <c r="C2" s="578"/>
      <c r="D2" s="578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90" t="s">
        <v>198</v>
      </c>
      <c r="B4" s="390" t="s">
        <v>256</v>
      </c>
      <c r="C4" s="391" t="s">
        <v>257</v>
      </c>
      <c r="D4" s="391" t="s">
        <v>291</v>
      </c>
      <c r="E4" s="93"/>
      <c r="F4" s="93"/>
      <c r="G4" s="93"/>
    </row>
    <row r="5" spans="1:7" ht="12.75">
      <c r="A5" s="606">
        <v>1</v>
      </c>
      <c r="B5" s="607" t="s">
        <v>258</v>
      </c>
      <c r="C5" s="610">
        <v>32705.85</v>
      </c>
      <c r="D5" s="609">
        <v>88815.28</v>
      </c>
      <c r="E5" s="57"/>
      <c r="F5" s="57"/>
      <c r="G5" s="57"/>
    </row>
    <row r="6" spans="1:7" ht="21.75" customHeight="1">
      <c r="A6" s="606"/>
      <c r="B6" s="608"/>
      <c r="C6" s="611"/>
      <c r="D6" s="609"/>
      <c r="E6" s="57"/>
      <c r="F6" s="57"/>
      <c r="G6" s="57"/>
    </row>
    <row r="7" spans="1:7" ht="41.25" customHeight="1">
      <c r="A7" s="392" t="s">
        <v>169</v>
      </c>
      <c r="B7" s="393" t="s">
        <v>259</v>
      </c>
      <c r="C7" s="394"/>
      <c r="D7" s="488">
        <v>343084.73</v>
      </c>
      <c r="E7" s="57"/>
      <c r="F7" s="57"/>
      <c r="G7" s="57"/>
    </row>
    <row r="8" spans="1:7" ht="12.75">
      <c r="A8" s="606" t="s">
        <v>27</v>
      </c>
      <c r="B8" s="614" t="s">
        <v>292</v>
      </c>
      <c r="C8" s="610">
        <v>18604.13</v>
      </c>
      <c r="D8" s="609">
        <v>25817.61</v>
      </c>
      <c r="E8" s="57"/>
      <c r="F8" s="57"/>
      <c r="G8" s="57"/>
    </row>
    <row r="9" spans="1:7" ht="12.75">
      <c r="A9" s="606"/>
      <c r="B9" s="615"/>
      <c r="C9" s="613"/>
      <c r="D9" s="617"/>
      <c r="E9" s="57"/>
      <c r="F9" s="57"/>
      <c r="G9" s="57"/>
    </row>
    <row r="10" spans="1:7" ht="9.75" customHeight="1">
      <c r="A10" s="606"/>
      <c r="B10" s="616"/>
      <c r="C10" s="611"/>
      <c r="D10" s="617"/>
      <c r="E10" s="97"/>
      <c r="F10" s="97"/>
      <c r="G10" s="97"/>
    </row>
    <row r="11" spans="1:7" ht="12.75">
      <c r="A11" s="606" t="s">
        <v>176</v>
      </c>
      <c r="B11" s="618" t="s">
        <v>260</v>
      </c>
      <c r="C11" s="610">
        <v>12687.5</v>
      </c>
      <c r="D11" s="610">
        <v>2837.88</v>
      </c>
      <c r="E11" s="96"/>
      <c r="F11" s="96"/>
      <c r="G11" s="96"/>
    </row>
    <row r="12" spans="1:7" ht="12.75">
      <c r="A12" s="606"/>
      <c r="B12" s="619"/>
      <c r="C12" s="613"/>
      <c r="D12" s="613"/>
      <c r="E12" s="96"/>
      <c r="F12" s="96"/>
      <c r="G12" s="96"/>
    </row>
    <row r="13" spans="1:7" ht="12.75">
      <c r="A13" s="606"/>
      <c r="B13" s="619"/>
      <c r="C13" s="613"/>
      <c r="D13" s="613"/>
      <c r="E13" s="96"/>
      <c r="F13" s="96"/>
      <c r="G13" s="96"/>
    </row>
    <row r="14" spans="1:7" ht="12.75">
      <c r="A14" s="606"/>
      <c r="B14" s="619"/>
      <c r="C14" s="611"/>
      <c r="D14" s="611"/>
      <c r="E14" s="96"/>
      <c r="F14" s="96"/>
      <c r="G14" s="96"/>
    </row>
    <row r="15" spans="1:7" ht="49.5" customHeight="1">
      <c r="A15" s="392" t="s">
        <v>178</v>
      </c>
      <c r="B15" s="395" t="s">
        <v>261</v>
      </c>
      <c r="C15" s="394">
        <v>44978.3</v>
      </c>
      <c r="D15" s="394">
        <v>33920.98</v>
      </c>
      <c r="E15" s="96"/>
      <c r="F15" s="96"/>
      <c r="G15" s="96"/>
    </row>
    <row r="16" spans="1:7" ht="41.25" customHeight="1">
      <c r="A16" s="392" t="s">
        <v>180</v>
      </c>
      <c r="B16" s="395" t="s">
        <v>271</v>
      </c>
      <c r="C16" s="394">
        <v>23583.89</v>
      </c>
      <c r="D16" s="394">
        <v>17104.02</v>
      </c>
      <c r="E16" s="96"/>
      <c r="F16" s="96"/>
      <c r="G16" s="96"/>
    </row>
    <row r="17" spans="1:7" ht="12.75">
      <c r="A17" s="606" t="s">
        <v>262</v>
      </c>
      <c r="B17" s="618" t="s">
        <v>273</v>
      </c>
      <c r="C17" s="610">
        <v>1566500</v>
      </c>
      <c r="D17" s="609">
        <v>11000</v>
      </c>
      <c r="E17" s="96"/>
      <c r="F17" s="96"/>
      <c r="G17" s="96"/>
    </row>
    <row r="18" spans="1:7" ht="24.75" customHeight="1">
      <c r="A18" s="606"/>
      <c r="B18" s="619"/>
      <c r="C18" s="611"/>
      <c r="D18" s="609"/>
      <c r="E18" s="96"/>
      <c r="F18" s="96"/>
      <c r="G18" s="96"/>
    </row>
    <row r="19" spans="1:7" ht="45.75" customHeight="1">
      <c r="A19" s="392" t="s">
        <v>272</v>
      </c>
      <c r="B19" s="433" t="s">
        <v>274</v>
      </c>
      <c r="C19" s="432"/>
      <c r="D19" s="488">
        <v>131199.7</v>
      </c>
      <c r="E19" s="96"/>
      <c r="F19" s="96"/>
      <c r="G19" s="96"/>
    </row>
    <row r="20" spans="1:7" ht="31.5" customHeight="1">
      <c r="A20" s="620" t="s">
        <v>30</v>
      </c>
      <c r="B20" s="621"/>
      <c r="C20" s="301">
        <f>SUM(C5+C8+C11+C15+C16+C17)</f>
        <v>1699059.67</v>
      </c>
      <c r="D20" s="301">
        <f>SUM(D5:D19)</f>
        <v>653780.2</v>
      </c>
      <c r="E20" s="96"/>
      <c r="F20" s="96"/>
      <c r="G20" s="96"/>
    </row>
    <row r="21" ht="12.75">
      <c r="D21" s="408"/>
    </row>
  </sheetData>
  <sheetProtection/>
  <mergeCells count="21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4"/>
  <sheetViews>
    <sheetView zoomScalePageLayoutView="0" workbookViewId="0" topLeftCell="A96">
      <selection activeCell="K121" sqref="K121:DC122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00"/>
      <c r="B1" s="500"/>
      <c r="C1" s="500"/>
      <c r="D1" s="500"/>
      <c r="E1" s="500"/>
      <c r="F1" s="184" t="s">
        <v>96</v>
      </c>
    </row>
    <row r="2" spans="1:6" ht="30" customHeight="1">
      <c r="A2" s="512" t="s">
        <v>345</v>
      </c>
      <c r="B2" s="512"/>
      <c r="C2" s="512"/>
      <c r="D2" s="512"/>
      <c r="E2" s="512"/>
      <c r="F2" s="512"/>
    </row>
    <row r="4" spans="1:7" ht="42" customHeight="1">
      <c r="A4" s="182" t="s">
        <v>0</v>
      </c>
      <c r="B4" s="453" t="s">
        <v>1</v>
      </c>
      <c r="C4" s="479" t="s">
        <v>312</v>
      </c>
      <c r="D4" s="479" t="s">
        <v>344</v>
      </c>
      <c r="E4" s="453" t="s">
        <v>31</v>
      </c>
      <c r="F4" s="477" t="s">
        <v>308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105</v>
      </c>
      <c r="B6" s="51" t="s">
        <v>2</v>
      </c>
      <c r="C6" s="52">
        <v>94014.71</v>
      </c>
      <c r="D6" s="52">
        <v>0</v>
      </c>
      <c r="E6" s="53">
        <v>0</v>
      </c>
      <c r="F6" s="53">
        <f>D6-E6</f>
        <v>0</v>
      </c>
      <c r="G6" s="3"/>
    </row>
    <row r="7" spans="1:6" ht="15" customHeight="1">
      <c r="A7" s="189">
        <v>491</v>
      </c>
      <c r="B7" s="51" t="s">
        <v>49</v>
      </c>
      <c r="C7" s="52">
        <v>61814.5</v>
      </c>
      <c r="D7" s="52">
        <v>97814.5</v>
      </c>
      <c r="E7" s="53">
        <v>66314.5</v>
      </c>
      <c r="F7" s="53">
        <f>D7-E7</f>
        <v>31500</v>
      </c>
    </row>
    <row r="8" spans="1:7" ht="15" customHeight="1">
      <c r="A8" s="182"/>
      <c r="B8" s="182" t="s">
        <v>9</v>
      </c>
      <c r="C8" s="183">
        <f>SUM(C5:C7)</f>
        <v>155829.21000000002</v>
      </c>
      <c r="D8" s="183">
        <f>SUM(D5:D7)</f>
        <v>97814.5</v>
      </c>
      <c r="E8" s="183">
        <f>SUM(E5:E7)</f>
        <v>66314.5</v>
      </c>
      <c r="F8" s="183">
        <f>SUM(F5:F7)</f>
        <v>31500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453" t="s">
        <v>32</v>
      </c>
      <c r="C10" s="183">
        <f>C8+C9</f>
        <v>155829.21000000002</v>
      </c>
      <c r="D10" s="183">
        <f>D8+D9</f>
        <v>97814.5</v>
      </c>
      <c r="E10" s="183">
        <f>E8+E9</f>
        <v>66314.5</v>
      </c>
      <c r="F10" s="183">
        <f>SUM(F8:F9)</f>
        <v>31500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2" t="s">
        <v>41</v>
      </c>
      <c r="C12" s="195">
        <f>C10+C11</f>
        <v>155829.21000000002</v>
      </c>
      <c r="D12" s="195">
        <f>D10+D11</f>
        <v>97814.5</v>
      </c>
      <c r="E12" s="195">
        <f>E10+E11</f>
        <v>66314.5</v>
      </c>
      <c r="F12" s="195">
        <f>F10+F11</f>
        <v>31500</v>
      </c>
    </row>
    <row r="13" spans="3:6" ht="15" customHeight="1">
      <c r="C13" s="26"/>
      <c r="D13" s="26"/>
      <c r="E13" s="26"/>
      <c r="F13" s="26"/>
    </row>
    <row r="14" spans="1:6" ht="30" customHeight="1">
      <c r="A14" s="501" t="s">
        <v>317</v>
      </c>
      <c r="B14" s="501"/>
      <c r="C14" s="501"/>
      <c r="D14" s="501"/>
      <c r="E14" s="501"/>
      <c r="F14" s="501"/>
    </row>
    <row r="15" ht="15" customHeight="1"/>
    <row r="16" spans="1:6" ht="42.75" customHeight="1">
      <c r="A16" s="196" t="s">
        <v>0</v>
      </c>
      <c r="B16" s="197" t="s">
        <v>1</v>
      </c>
      <c r="C16" s="197" t="s">
        <v>312</v>
      </c>
      <c r="D16" s="197" t="s">
        <v>295</v>
      </c>
      <c r="E16" s="197" t="s">
        <v>31</v>
      </c>
      <c r="F16" s="198" t="s">
        <v>308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857233.71</v>
      </c>
      <c r="F17" s="202">
        <f>D17-E17</f>
        <v>610652.26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53978.9</v>
      </c>
      <c r="E18" s="202">
        <v>39783.86</v>
      </c>
      <c r="F18" s="202">
        <f aca="true" t="shared" si="0" ref="F18:F24">D18-E18</f>
        <v>14195.04</v>
      </c>
    </row>
    <row r="19" spans="1:6" ht="15" customHeight="1">
      <c r="A19" s="199">
        <v>491</v>
      </c>
      <c r="B19" s="200" t="s">
        <v>6</v>
      </c>
      <c r="C19" s="201">
        <v>13789</v>
      </c>
      <c r="D19" s="201">
        <v>13789</v>
      </c>
      <c r="E19" s="202">
        <v>13308</v>
      </c>
      <c r="F19" s="202">
        <f t="shared" si="0"/>
        <v>481</v>
      </c>
    </row>
    <row r="20" spans="1:6" ht="15" customHeight="1">
      <c r="A20" s="199">
        <v>624</v>
      </c>
      <c r="B20" s="200" t="s">
        <v>276</v>
      </c>
      <c r="C20" s="201">
        <v>23078.73</v>
      </c>
      <c r="D20" s="201">
        <v>23078.73</v>
      </c>
      <c r="E20" s="202">
        <v>6538.88</v>
      </c>
      <c r="F20" s="202">
        <f t="shared" si="0"/>
        <v>16539.85</v>
      </c>
    </row>
    <row r="21" spans="1:6" ht="15" customHeight="1">
      <c r="A21" s="199">
        <v>629</v>
      </c>
      <c r="B21" s="200" t="s">
        <v>102</v>
      </c>
      <c r="C21" s="201">
        <v>5200</v>
      </c>
      <c r="D21" s="201">
        <v>5200</v>
      </c>
      <c r="E21" s="202">
        <v>3119.76</v>
      </c>
      <c r="F21" s="202">
        <f t="shared" si="0"/>
        <v>2080.24</v>
      </c>
    </row>
    <row r="22" spans="1:6" ht="30.75" customHeight="1">
      <c r="A22" s="199">
        <v>805</v>
      </c>
      <c r="B22" s="203" t="s">
        <v>53</v>
      </c>
      <c r="C22" s="201">
        <v>15051</v>
      </c>
      <c r="D22" s="201">
        <v>21400</v>
      </c>
      <c r="E22" s="202">
        <v>1234.91</v>
      </c>
      <c r="F22" s="202">
        <f t="shared" si="0"/>
        <v>20165.09</v>
      </c>
    </row>
    <row r="23" spans="1:6" ht="15" customHeight="1">
      <c r="A23" s="199">
        <v>806</v>
      </c>
      <c r="B23" s="200" t="s">
        <v>8</v>
      </c>
      <c r="C23" s="201">
        <v>0</v>
      </c>
      <c r="D23" s="201">
        <v>0</v>
      </c>
      <c r="E23" s="202">
        <v>0</v>
      </c>
      <c r="F23" s="202">
        <f t="shared" si="0"/>
        <v>0</v>
      </c>
    </row>
    <row r="24" spans="1:6" ht="15" customHeight="1">
      <c r="A24" s="199">
        <v>808</v>
      </c>
      <c r="B24" s="203" t="s">
        <v>54</v>
      </c>
      <c r="C24" s="201">
        <v>4990</v>
      </c>
      <c r="D24" s="201">
        <v>4990</v>
      </c>
      <c r="E24" s="202">
        <v>4075.16</v>
      </c>
      <c r="F24" s="202">
        <f t="shared" si="0"/>
        <v>914.8400000000001</v>
      </c>
    </row>
    <row r="25" spans="1:6" ht="12.75">
      <c r="A25" s="196"/>
      <c r="B25" s="196" t="s">
        <v>9</v>
      </c>
      <c r="C25" s="204">
        <f>SUM(C17:C24)</f>
        <v>1583973.5999999999</v>
      </c>
      <c r="D25" s="204">
        <f>SUM(D17:D24)</f>
        <v>1590322.5999999999</v>
      </c>
      <c r="E25" s="204">
        <f>SUM(E17:E24)</f>
        <v>925294.28</v>
      </c>
      <c r="F25" s="204">
        <f>SUM(F17:F24)</f>
        <v>665028.32</v>
      </c>
    </row>
    <row r="26" spans="1:6" ht="12.75" hidden="1">
      <c r="A26" s="205" t="s">
        <v>55</v>
      </c>
      <c r="B26" s="206" t="s">
        <v>56</v>
      </c>
      <c r="C26" s="201">
        <v>0</v>
      </c>
      <c r="D26" s="201">
        <v>0</v>
      </c>
      <c r="E26" s="201">
        <v>0</v>
      </c>
      <c r="F26" s="202">
        <f>D26-E26</f>
        <v>0</v>
      </c>
    </row>
    <row r="27" spans="1:6" ht="12.75" hidden="1">
      <c r="A27" s="205" t="s">
        <v>57</v>
      </c>
      <c r="B27" s="206" t="s">
        <v>58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>
      <c r="A28" s="205" t="s">
        <v>33</v>
      </c>
      <c r="B28" s="200" t="s">
        <v>10</v>
      </c>
      <c r="C28" s="201">
        <v>0</v>
      </c>
      <c r="D28" s="201">
        <v>0</v>
      </c>
      <c r="E28" s="202">
        <v>0</v>
      </c>
      <c r="F28" s="202">
        <f>D28-E28</f>
        <v>0</v>
      </c>
    </row>
    <row r="29" spans="1:6" ht="30" customHeight="1">
      <c r="A29" s="196"/>
      <c r="B29" s="197" t="s">
        <v>32</v>
      </c>
      <c r="C29" s="204">
        <f>C25+C26+C27+C28</f>
        <v>1583973.5999999999</v>
      </c>
      <c r="D29" s="204">
        <f>D25+D26+D27+D28</f>
        <v>1590322.5999999999</v>
      </c>
      <c r="E29" s="204">
        <f>E25+E26+E27+E28</f>
        <v>925294.28</v>
      </c>
      <c r="F29" s="204">
        <f>SUM(F25:F28)</f>
        <v>665028.32</v>
      </c>
    </row>
    <row r="30" spans="1:6" ht="12.75">
      <c r="A30" s="191" t="s">
        <v>40</v>
      </c>
      <c r="B30" s="207" t="s">
        <v>42</v>
      </c>
      <c r="C30" s="143">
        <v>0</v>
      </c>
      <c r="D30" s="143">
        <v>0</v>
      </c>
      <c r="E30" s="208">
        <v>0</v>
      </c>
      <c r="F30" s="208">
        <f>D30-E30</f>
        <v>0</v>
      </c>
    </row>
    <row r="31" spans="1:6" ht="15" customHeight="1">
      <c r="A31" s="209"/>
      <c r="B31" s="210" t="s">
        <v>41</v>
      </c>
      <c r="C31" s="211">
        <f>C29+C30</f>
        <v>1583973.5999999999</v>
      </c>
      <c r="D31" s="211">
        <f>D29+D30</f>
        <v>1590322.5999999999</v>
      </c>
      <c r="E31" s="211">
        <f>E29+E30</f>
        <v>925294.28</v>
      </c>
      <c r="F31" s="211">
        <f>F29+F30</f>
        <v>665028.32</v>
      </c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97</v>
      </c>
    </row>
    <row r="36" spans="1:6" ht="30" customHeight="1">
      <c r="A36" s="503" t="s">
        <v>311</v>
      </c>
      <c r="B36" s="513"/>
      <c r="C36" s="513"/>
      <c r="D36" s="513"/>
      <c r="E36" s="513"/>
      <c r="F36" s="513"/>
    </row>
    <row r="37" spans="1:4" ht="15" customHeight="1">
      <c r="A37" s="7"/>
      <c r="B37" s="7"/>
      <c r="C37" s="7"/>
      <c r="D37" s="7"/>
    </row>
    <row r="38" spans="1:6" ht="40.5" customHeight="1">
      <c r="A38" s="182" t="s">
        <v>0</v>
      </c>
      <c r="B38" s="453" t="s">
        <v>1</v>
      </c>
      <c r="C38" s="458" t="s">
        <v>312</v>
      </c>
      <c r="D38" s="458" t="s">
        <v>295</v>
      </c>
      <c r="E38" s="453" t="s">
        <v>31</v>
      </c>
      <c r="F38" s="456" t="s">
        <v>308</v>
      </c>
    </row>
    <row r="39" spans="1:6" ht="12.75">
      <c r="A39" s="189">
        <v>491</v>
      </c>
      <c r="B39" s="51" t="s">
        <v>6</v>
      </c>
      <c r="C39" s="52">
        <v>42391.79</v>
      </c>
      <c r="D39" s="52">
        <v>42391.79</v>
      </c>
      <c r="E39" s="53">
        <v>42391.79</v>
      </c>
      <c r="F39" s="53">
        <f>D39-E39</f>
        <v>0</v>
      </c>
    </row>
    <row r="40" spans="1:6" ht="12.75">
      <c r="A40" s="182"/>
      <c r="B40" s="182" t="s">
        <v>9</v>
      </c>
      <c r="C40" s="183">
        <f>SUM(C39:C39)</f>
        <v>42391.79</v>
      </c>
      <c r="D40" s="183">
        <f>SUM(D39:D39)</f>
        <v>42391.79</v>
      </c>
      <c r="E40" s="183">
        <f>SUM(E39:E39)</f>
        <v>42391.79</v>
      </c>
      <c r="F40" s="183">
        <f>SUM(F39:F39)</f>
        <v>0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453" t="s">
        <v>32</v>
      </c>
      <c r="C42" s="183">
        <f>C40+C41</f>
        <v>42391.79</v>
      </c>
      <c r="D42" s="183">
        <f>D40+D41</f>
        <v>42391.79</v>
      </c>
      <c r="E42" s="183">
        <f>E40+E41</f>
        <v>42391.79</v>
      </c>
      <c r="F42" s="183">
        <f>SUM(F40:F41)</f>
        <v>0</v>
      </c>
    </row>
    <row r="43" spans="1:6" ht="12.75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>
      <c r="A45" s="216"/>
      <c r="B45" s="218" t="s">
        <v>41</v>
      </c>
      <c r="C45" s="217">
        <f>C42+C43+C43</f>
        <v>42391.79</v>
      </c>
      <c r="D45" s="217">
        <f>D42+D43+D44</f>
        <v>42391.79</v>
      </c>
      <c r="E45" s="217">
        <f>E42+E43+E44</f>
        <v>42391.79</v>
      </c>
      <c r="F45" s="217">
        <f>F42+F43+F44</f>
        <v>0</v>
      </c>
    </row>
    <row r="46" spans="1:4" ht="15" customHeight="1">
      <c r="A46" s="7"/>
      <c r="B46" s="7"/>
      <c r="C46" s="7"/>
      <c r="D46" s="7"/>
    </row>
    <row r="47" spans="1:6" ht="30.75" customHeight="1">
      <c r="A47" s="503" t="s">
        <v>329</v>
      </c>
      <c r="B47" s="513"/>
      <c r="C47" s="513"/>
      <c r="D47" s="513"/>
      <c r="E47" s="513"/>
      <c r="F47" s="513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453" t="s">
        <v>1</v>
      </c>
      <c r="C49" s="458" t="s">
        <v>312</v>
      </c>
      <c r="D49" s="458" t="s">
        <v>295</v>
      </c>
      <c r="E49" s="453" t="s">
        <v>31</v>
      </c>
      <c r="F49" s="456" t="s">
        <v>308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3">
        <v>718783.99</v>
      </c>
      <c r="F50" s="53">
        <f>D50-E50</f>
        <v>972450.94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3">
        <v>66957.47</v>
      </c>
      <c r="F51" s="53">
        <f>D51-E51</f>
        <v>22917.839999999997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3">
        <v>515918.52</v>
      </c>
      <c r="F52" s="53">
        <f>D52-E52</f>
        <v>0</v>
      </c>
    </row>
    <row r="53" spans="1:6" ht="15" customHeight="1">
      <c r="A53" s="189">
        <v>808</v>
      </c>
      <c r="B53" s="185" t="s">
        <v>54</v>
      </c>
      <c r="C53" s="52">
        <v>78742.55</v>
      </c>
      <c r="D53" s="52">
        <v>78742.55</v>
      </c>
      <c r="E53" s="53">
        <v>41926.51</v>
      </c>
      <c r="F53" s="53">
        <f>D53-E53</f>
        <v>36816.04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183">
        <f>SUM(E50:E53)</f>
        <v>1343586.49</v>
      </c>
      <c r="F54" s="183">
        <f>SUM(F50:F53)</f>
        <v>1032184.82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453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1343586.49</v>
      </c>
      <c r="F56" s="183">
        <f>SUM(F54:F55)</f>
        <v>1032184.82</v>
      </c>
    </row>
    <row r="57" spans="1:6" ht="15" customHeight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1343586.49</v>
      </c>
      <c r="F58" s="217">
        <f>F56+F57</f>
        <v>1032184.82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6" ht="15" customHeight="1">
      <c r="A67" s="7"/>
      <c r="B67" s="7"/>
      <c r="C67" s="7"/>
      <c r="D67" s="7"/>
      <c r="F67" s="184" t="s">
        <v>98</v>
      </c>
    </row>
    <row r="68" spans="1:6" ht="30" customHeight="1">
      <c r="A68" s="503" t="s">
        <v>332</v>
      </c>
      <c r="B68" s="513"/>
      <c r="C68" s="513"/>
      <c r="D68" s="513"/>
      <c r="E68" s="513"/>
      <c r="F68" s="513"/>
    </row>
    <row r="69" spans="1:4" ht="15" customHeight="1">
      <c r="A69" s="7"/>
      <c r="B69" s="7"/>
      <c r="C69" s="7"/>
      <c r="D69" s="7"/>
    </row>
    <row r="70" spans="1:6" ht="43.5" customHeight="1">
      <c r="A70" s="182" t="s">
        <v>0</v>
      </c>
      <c r="B70" s="453" t="s">
        <v>1</v>
      </c>
      <c r="C70" s="487" t="s">
        <v>312</v>
      </c>
      <c r="D70" s="487" t="s">
        <v>295</v>
      </c>
      <c r="E70" s="453" t="s">
        <v>31</v>
      </c>
      <c r="F70" s="486" t="s">
        <v>308</v>
      </c>
    </row>
    <row r="71" spans="1:6" ht="12.75" hidden="1">
      <c r="A71" s="189">
        <v>32</v>
      </c>
      <c r="B71" s="51" t="s">
        <v>59</v>
      </c>
      <c r="C71" s="52"/>
      <c r="D71" s="52"/>
      <c r="E71" s="53">
        <v>0</v>
      </c>
      <c r="F71" s="53">
        <f>D71-E71</f>
        <v>0</v>
      </c>
    </row>
    <row r="72" spans="1:6" ht="12.75">
      <c r="A72" s="189">
        <v>101</v>
      </c>
      <c r="B72" s="51" t="s">
        <v>60</v>
      </c>
      <c r="C72" s="52">
        <v>520097.09</v>
      </c>
      <c r="D72" s="52">
        <v>520097.09</v>
      </c>
      <c r="E72" s="53">
        <v>188285.22</v>
      </c>
      <c r="F72" s="53">
        <f>D72-E72</f>
        <v>331811.87</v>
      </c>
    </row>
    <row r="73" spans="1:6" ht="12.75">
      <c r="A73" s="189">
        <v>102</v>
      </c>
      <c r="B73" s="51" t="s">
        <v>61</v>
      </c>
      <c r="C73" s="52">
        <v>5221.21</v>
      </c>
      <c r="D73" s="52">
        <v>5221.21</v>
      </c>
      <c r="E73" s="53">
        <v>750.57</v>
      </c>
      <c r="F73" s="53">
        <f aca="true" t="shared" si="1" ref="F73:F93">D73-E73</f>
        <v>4470.64</v>
      </c>
    </row>
    <row r="74" spans="1:6" ht="12.75">
      <c r="A74" s="189">
        <v>109</v>
      </c>
      <c r="B74" s="51" t="s">
        <v>3</v>
      </c>
      <c r="C74" s="52">
        <v>185978.74</v>
      </c>
      <c r="D74" s="52">
        <v>185978.74</v>
      </c>
      <c r="E74" s="53">
        <v>105989.52</v>
      </c>
      <c r="F74" s="53">
        <f t="shared" si="1"/>
        <v>79989.21999999999</v>
      </c>
    </row>
    <row r="75" spans="1:6" ht="25.5">
      <c r="A75" s="189">
        <v>210</v>
      </c>
      <c r="B75" s="185" t="s">
        <v>62</v>
      </c>
      <c r="C75" s="52">
        <v>303672.02</v>
      </c>
      <c r="D75" s="52">
        <v>303672.02</v>
      </c>
      <c r="E75" s="53">
        <v>282305.94</v>
      </c>
      <c r="F75" s="53">
        <f t="shared" si="1"/>
        <v>21366.080000000016</v>
      </c>
    </row>
    <row r="76" spans="1:6" ht="12.75">
      <c r="A76" s="189">
        <v>211</v>
      </c>
      <c r="B76" s="51" t="s">
        <v>34</v>
      </c>
      <c r="C76" s="52">
        <v>5651242.43</v>
      </c>
      <c r="D76" s="52">
        <v>5651242.43</v>
      </c>
      <c r="E76" s="53">
        <v>4300506.2</v>
      </c>
      <c r="F76" s="53">
        <f t="shared" si="1"/>
        <v>1350736.2299999995</v>
      </c>
    </row>
    <row r="77" spans="1:6" ht="12.75">
      <c r="A77" s="189">
        <v>220</v>
      </c>
      <c r="B77" s="51" t="s">
        <v>52</v>
      </c>
      <c r="C77" s="52">
        <v>75265.27</v>
      </c>
      <c r="D77" s="52">
        <v>75265.27</v>
      </c>
      <c r="E77" s="53">
        <v>62846.05</v>
      </c>
      <c r="F77" s="53">
        <f t="shared" si="1"/>
        <v>12419.220000000001</v>
      </c>
    </row>
    <row r="78" spans="1:6" ht="12.75" hidden="1">
      <c r="A78" s="189">
        <v>226</v>
      </c>
      <c r="B78" s="51" t="s">
        <v>4</v>
      </c>
      <c r="C78" s="52">
        <v>0</v>
      </c>
      <c r="D78" s="52">
        <v>0</v>
      </c>
      <c r="E78" s="53">
        <v>0</v>
      </c>
      <c r="F78" s="53">
        <f t="shared" si="1"/>
        <v>0</v>
      </c>
    </row>
    <row r="79" spans="1:6" ht="25.5">
      <c r="A79" s="189">
        <v>291</v>
      </c>
      <c r="B79" s="185" t="s">
        <v>63</v>
      </c>
      <c r="C79" s="52">
        <v>26042.49</v>
      </c>
      <c r="D79" s="52">
        <v>26042.49</v>
      </c>
      <c r="E79" s="53">
        <v>17957.17</v>
      </c>
      <c r="F79" s="53">
        <f t="shared" si="1"/>
        <v>8085.320000000003</v>
      </c>
    </row>
    <row r="80" spans="1:6" ht="12.75">
      <c r="A80" s="189">
        <v>310</v>
      </c>
      <c r="B80" s="51" t="s">
        <v>64</v>
      </c>
      <c r="C80" s="52">
        <v>5952.84</v>
      </c>
      <c r="D80" s="52">
        <v>0</v>
      </c>
      <c r="E80" s="53">
        <v>0</v>
      </c>
      <c r="F80" s="53">
        <f t="shared" si="1"/>
        <v>0</v>
      </c>
    </row>
    <row r="81" spans="1:6" ht="12.75">
      <c r="A81" s="189">
        <v>348</v>
      </c>
      <c r="B81" s="185" t="s">
        <v>65</v>
      </c>
      <c r="C81" s="52">
        <v>19884</v>
      </c>
      <c r="D81" s="52">
        <v>19884</v>
      </c>
      <c r="E81" s="53">
        <v>6837</v>
      </c>
      <c r="F81" s="53">
        <f t="shared" si="1"/>
        <v>13047</v>
      </c>
    </row>
    <row r="82" spans="1:6" ht="12.75">
      <c r="A82" s="189">
        <v>491</v>
      </c>
      <c r="B82" s="51" t="s">
        <v>6</v>
      </c>
      <c r="C82" s="52">
        <v>42481.97</v>
      </c>
      <c r="D82" s="52">
        <v>43079.56</v>
      </c>
      <c r="E82" s="53">
        <v>39726.76</v>
      </c>
      <c r="F82" s="53">
        <f t="shared" si="1"/>
        <v>3352.7999999999956</v>
      </c>
    </row>
    <row r="83" spans="1:6" ht="12.75">
      <c r="A83" s="189">
        <v>580</v>
      </c>
      <c r="B83" s="51" t="s">
        <v>66</v>
      </c>
      <c r="C83" s="52">
        <v>56603.28</v>
      </c>
      <c r="D83" s="52">
        <v>56603.28</v>
      </c>
      <c r="E83" s="53">
        <v>56603.28</v>
      </c>
      <c r="F83" s="53">
        <f t="shared" si="1"/>
        <v>0</v>
      </c>
    </row>
    <row r="84" spans="1:6" ht="12.75">
      <c r="A84" s="189">
        <v>582</v>
      </c>
      <c r="B84" s="51" t="s">
        <v>67</v>
      </c>
      <c r="C84" s="52">
        <v>53820.07</v>
      </c>
      <c r="D84" s="52">
        <v>57700.07</v>
      </c>
      <c r="E84" s="53">
        <v>49423.57</v>
      </c>
      <c r="F84" s="53">
        <f t="shared" si="1"/>
        <v>8276.5</v>
      </c>
    </row>
    <row r="85" spans="1:6" ht="12.75">
      <c r="A85" s="189">
        <v>603</v>
      </c>
      <c r="B85" s="51" t="s">
        <v>68</v>
      </c>
      <c r="C85" s="52">
        <v>7200</v>
      </c>
      <c r="D85" s="52">
        <v>7200</v>
      </c>
      <c r="E85" s="53">
        <v>3000</v>
      </c>
      <c r="F85" s="53">
        <f t="shared" si="1"/>
        <v>4200</v>
      </c>
    </row>
    <row r="86" spans="1:6" ht="12.75">
      <c r="A86" s="189">
        <v>643</v>
      </c>
      <c r="B86" s="51" t="s">
        <v>69</v>
      </c>
      <c r="C86" s="52">
        <v>7500</v>
      </c>
      <c r="D86" s="52">
        <v>7500</v>
      </c>
      <c r="E86" s="53">
        <v>4125</v>
      </c>
      <c r="F86" s="53">
        <f t="shared" si="1"/>
        <v>3375</v>
      </c>
    </row>
    <row r="87" spans="1:6" ht="12.75">
      <c r="A87" s="189">
        <v>742</v>
      </c>
      <c r="B87" s="51" t="s">
        <v>70</v>
      </c>
      <c r="C87" s="52">
        <v>25700</v>
      </c>
      <c r="D87" s="52">
        <v>25700</v>
      </c>
      <c r="E87" s="53">
        <v>10280</v>
      </c>
      <c r="F87" s="53">
        <f t="shared" si="1"/>
        <v>15420</v>
      </c>
    </row>
    <row r="88" spans="1:6" ht="12.75" hidden="1">
      <c r="A88" s="189">
        <v>743</v>
      </c>
      <c r="B88" s="51" t="s">
        <v>7</v>
      </c>
      <c r="C88" s="52">
        <v>0</v>
      </c>
      <c r="D88" s="52">
        <v>0</v>
      </c>
      <c r="E88" s="53">
        <v>0</v>
      </c>
      <c r="F88" s="53">
        <f t="shared" si="1"/>
        <v>0</v>
      </c>
    </row>
    <row r="89" spans="1:6" ht="12.75">
      <c r="A89" s="189">
        <v>746</v>
      </c>
      <c r="B89" s="51" t="s">
        <v>71</v>
      </c>
      <c r="C89" s="52">
        <v>114903.18</v>
      </c>
      <c r="D89" s="52">
        <v>114903.18</v>
      </c>
      <c r="E89" s="53">
        <v>114903.18</v>
      </c>
      <c r="F89" s="53">
        <f t="shared" si="1"/>
        <v>0</v>
      </c>
    </row>
    <row r="90" spans="1:6" ht="12.75">
      <c r="A90" s="189">
        <v>747</v>
      </c>
      <c r="B90" s="51" t="s">
        <v>72</v>
      </c>
      <c r="C90" s="52">
        <v>44193.44</v>
      </c>
      <c r="D90" s="52">
        <v>44193.44</v>
      </c>
      <c r="E90" s="53">
        <v>44193.44</v>
      </c>
      <c r="F90" s="53">
        <f t="shared" si="1"/>
        <v>0</v>
      </c>
    </row>
    <row r="91" spans="1:6" ht="12.75">
      <c r="A91" s="189">
        <v>748</v>
      </c>
      <c r="B91" s="51" t="s">
        <v>73</v>
      </c>
      <c r="C91" s="52">
        <v>12786.95</v>
      </c>
      <c r="D91" s="52">
        <v>12786.95</v>
      </c>
      <c r="E91" s="53">
        <v>12786.95</v>
      </c>
      <c r="F91" s="53">
        <f t="shared" si="1"/>
        <v>0</v>
      </c>
    </row>
    <row r="92" spans="1:6" ht="12.75">
      <c r="A92" s="189">
        <v>790</v>
      </c>
      <c r="B92" s="51" t="s">
        <v>74</v>
      </c>
      <c r="C92" s="52">
        <v>97503.75</v>
      </c>
      <c r="D92" s="52">
        <v>97503.75</v>
      </c>
      <c r="E92" s="53">
        <v>69942.76</v>
      </c>
      <c r="F92" s="53">
        <f t="shared" si="1"/>
        <v>27560.990000000005</v>
      </c>
    </row>
    <row r="93" spans="1:6" ht="16.5" customHeight="1">
      <c r="A93" s="189">
        <v>808</v>
      </c>
      <c r="B93" s="185" t="s">
        <v>54</v>
      </c>
      <c r="C93" s="52">
        <v>807834.78</v>
      </c>
      <c r="D93" s="52">
        <v>856207.1</v>
      </c>
      <c r="E93" s="53">
        <v>735524.84</v>
      </c>
      <c r="F93" s="53">
        <f t="shared" si="1"/>
        <v>120682.26000000001</v>
      </c>
    </row>
    <row r="94" spans="1:7" ht="12.75">
      <c r="A94" s="182"/>
      <c r="B94" s="182" t="s">
        <v>9</v>
      </c>
      <c r="C94" s="183">
        <f>SUM(C71:C93)</f>
        <v>8063883.510000001</v>
      </c>
      <c r="D94" s="183">
        <f>SUM(D72:D93)</f>
        <v>8110780.58</v>
      </c>
      <c r="E94" s="183">
        <f>SUM(E71:E93)</f>
        <v>6105987.45</v>
      </c>
      <c r="F94" s="183">
        <f>SUM(F71:F93)</f>
        <v>2004793.1299999997</v>
      </c>
      <c r="G94" s="26"/>
    </row>
    <row r="95" spans="1:6" ht="12.75">
      <c r="A95" s="190" t="s">
        <v>33</v>
      </c>
      <c r="B95" s="51" t="s">
        <v>10</v>
      </c>
      <c r="C95" s="52">
        <v>167366.38</v>
      </c>
      <c r="D95" s="52">
        <v>167366.38</v>
      </c>
      <c r="E95" s="53">
        <v>121660.51</v>
      </c>
      <c r="F95" s="53">
        <f>D95-E95</f>
        <v>45705.87000000001</v>
      </c>
    </row>
    <row r="96" spans="1:6" ht="25.5">
      <c r="A96" s="182"/>
      <c r="B96" s="453" t="s">
        <v>32</v>
      </c>
      <c r="C96" s="183">
        <f>C94+C95</f>
        <v>8231249.890000001</v>
      </c>
      <c r="D96" s="183">
        <f>D94+D95</f>
        <v>8278146.96</v>
      </c>
      <c r="E96" s="183">
        <f>E94+E95</f>
        <v>6227647.96</v>
      </c>
      <c r="F96" s="183">
        <f>SUM(F94:F95)</f>
        <v>2050498.9999999998</v>
      </c>
    </row>
    <row r="97" spans="1:6" ht="12.75">
      <c r="A97" s="212" t="s">
        <v>40</v>
      </c>
      <c r="B97" s="213" t="s">
        <v>42</v>
      </c>
      <c r="C97" s="214">
        <v>0</v>
      </c>
      <c r="D97" s="214">
        <v>0</v>
      </c>
      <c r="E97" s="215">
        <v>0</v>
      </c>
      <c r="F97" s="215">
        <f>D97-E97</f>
        <v>0</v>
      </c>
    </row>
    <row r="98" spans="1:6" ht="12.75">
      <c r="A98" s="216"/>
      <c r="B98" s="218" t="s">
        <v>41</v>
      </c>
      <c r="C98" s="217">
        <f>C96+C97</f>
        <v>8231249.890000001</v>
      </c>
      <c r="D98" s="217">
        <f>D96+D97</f>
        <v>8278146.96</v>
      </c>
      <c r="E98" s="217">
        <f>E96+E97</f>
        <v>6227647.96</v>
      </c>
      <c r="F98" s="217">
        <f>F96+F97</f>
        <v>2050498.9999999998</v>
      </c>
    </row>
    <row r="99" ht="12.75">
      <c r="F99" s="402"/>
    </row>
    <row r="104" ht="15" customHeight="1">
      <c r="F104" s="184" t="s">
        <v>99</v>
      </c>
    </row>
    <row r="105" spans="1:9" ht="29.25" customHeight="1">
      <c r="A105" s="509" t="s">
        <v>342</v>
      </c>
      <c r="B105" s="510"/>
      <c r="C105" s="510"/>
      <c r="D105" s="510"/>
      <c r="E105" s="510"/>
      <c r="F105" s="510"/>
      <c r="I105" s="492"/>
    </row>
    <row r="106" ht="15" customHeight="1"/>
    <row r="107" spans="1:6" ht="41.25" customHeight="1">
      <c r="A107" s="182" t="s">
        <v>0</v>
      </c>
      <c r="B107" s="453" t="s">
        <v>1</v>
      </c>
      <c r="C107" s="476" t="s">
        <v>312</v>
      </c>
      <c r="D107" s="487" t="s">
        <v>295</v>
      </c>
      <c r="E107" s="453" t="s">
        <v>31</v>
      </c>
      <c r="F107" s="486" t="s">
        <v>308</v>
      </c>
    </row>
    <row r="108" spans="1:6" ht="12.75">
      <c r="A108" s="189">
        <v>106</v>
      </c>
      <c r="B108" s="51" t="s">
        <v>35</v>
      </c>
      <c r="C108" s="52">
        <v>685496.93</v>
      </c>
      <c r="D108" s="52">
        <v>685496.93</v>
      </c>
      <c r="E108" s="53">
        <v>363442.36</v>
      </c>
      <c r="F108" s="53">
        <f>D108-E108</f>
        <v>322054.57000000007</v>
      </c>
    </row>
    <row r="109" spans="1:6" ht="12.75">
      <c r="A109" s="189">
        <v>802</v>
      </c>
      <c r="B109" s="51" t="s">
        <v>37</v>
      </c>
      <c r="C109" s="52">
        <v>43170</v>
      </c>
      <c r="D109" s="52">
        <v>43170</v>
      </c>
      <c r="E109" s="53">
        <v>43170</v>
      </c>
      <c r="F109" s="53">
        <f>D109-E109</f>
        <v>0</v>
      </c>
    </row>
    <row r="110" spans="1:6" ht="12.75">
      <c r="A110" s="182"/>
      <c r="B110" s="182" t="s">
        <v>9</v>
      </c>
      <c r="C110" s="183">
        <f>SUM(C108:C109)</f>
        <v>728666.93</v>
      </c>
      <c r="D110" s="183">
        <f>SUM(D108:D109)</f>
        <v>728666.93</v>
      </c>
      <c r="E110" s="183">
        <f>SUM(E108:E109)</f>
        <v>406612.36</v>
      </c>
      <c r="F110" s="183">
        <f>SUM(F108:F109)</f>
        <v>322054.57000000007</v>
      </c>
    </row>
    <row r="111" spans="1:6" ht="12.75">
      <c r="A111" s="190" t="s">
        <v>33</v>
      </c>
      <c r="B111" s="51" t="s">
        <v>10</v>
      </c>
      <c r="C111" s="52">
        <v>0</v>
      </c>
      <c r="D111" s="52">
        <v>0</v>
      </c>
      <c r="E111" s="53">
        <v>0</v>
      </c>
      <c r="F111" s="53">
        <f>D111-E111</f>
        <v>0</v>
      </c>
    </row>
    <row r="112" spans="1:6" ht="25.5">
      <c r="A112" s="182"/>
      <c r="B112" s="453" t="s">
        <v>32</v>
      </c>
      <c r="C112" s="183">
        <f>C110+C111</f>
        <v>728666.93</v>
      </c>
      <c r="D112" s="183">
        <f>D110+D111</f>
        <v>728666.93</v>
      </c>
      <c r="E112" s="183">
        <f>E110+E111</f>
        <v>406612.36</v>
      </c>
      <c r="F112" s="183">
        <f>SUM(F110:F111)</f>
        <v>322054.57000000007</v>
      </c>
    </row>
    <row r="113" spans="1:6" ht="12.75">
      <c r="A113" s="212" t="s">
        <v>40</v>
      </c>
      <c r="B113" s="213" t="s">
        <v>42</v>
      </c>
      <c r="C113" s="214">
        <v>0</v>
      </c>
      <c r="D113" s="214">
        <v>0</v>
      </c>
      <c r="E113" s="215">
        <v>0</v>
      </c>
      <c r="F113" s="215">
        <f>D113-E113</f>
        <v>0</v>
      </c>
    </row>
    <row r="114" spans="1:6" ht="12.75">
      <c r="A114" s="216"/>
      <c r="B114" s="218" t="s">
        <v>41</v>
      </c>
      <c r="C114" s="217">
        <f>C112+C113</f>
        <v>728666.93</v>
      </c>
      <c r="D114" s="217">
        <f>D112+D113</f>
        <v>728666.93</v>
      </c>
      <c r="E114" s="217">
        <f>E112+E113</f>
        <v>406612.36</v>
      </c>
      <c r="F114" s="217">
        <f>F112+F113</f>
        <v>322054.57000000007</v>
      </c>
    </row>
    <row r="115" ht="15" customHeight="1">
      <c r="F115" s="403"/>
    </row>
    <row r="116" spans="1:6" ht="30" customHeight="1">
      <c r="A116" s="502" t="s">
        <v>337</v>
      </c>
      <c r="B116" s="511"/>
      <c r="C116" s="511"/>
      <c r="D116" s="511"/>
      <c r="E116" s="511"/>
      <c r="F116" s="511"/>
    </row>
    <row r="117" ht="15" customHeight="1"/>
    <row r="118" spans="1:6" ht="42" customHeight="1">
      <c r="A118" s="182" t="s">
        <v>0</v>
      </c>
      <c r="B118" s="453" t="s">
        <v>1</v>
      </c>
      <c r="C118" s="476" t="s">
        <v>338</v>
      </c>
      <c r="D118" s="476" t="s">
        <v>295</v>
      </c>
      <c r="E118" s="453" t="s">
        <v>31</v>
      </c>
      <c r="F118" s="474" t="s">
        <v>308</v>
      </c>
    </row>
    <row r="119" spans="1:6" ht="12.75">
      <c r="A119" s="189">
        <v>105</v>
      </c>
      <c r="B119" s="51" t="s">
        <v>2</v>
      </c>
      <c r="C119" s="52">
        <v>52443.58</v>
      </c>
      <c r="D119" s="52">
        <v>52443.58</v>
      </c>
      <c r="E119" s="53">
        <v>14538.91</v>
      </c>
      <c r="F119" s="53">
        <f>D119-E119</f>
        <v>37904.67</v>
      </c>
    </row>
    <row r="120" spans="1:10" ht="13.5" thickBot="1">
      <c r="A120" s="189">
        <v>491</v>
      </c>
      <c r="B120" s="51" t="s">
        <v>6</v>
      </c>
      <c r="C120" s="52">
        <v>7967.82</v>
      </c>
      <c r="D120" s="52">
        <v>7967.82</v>
      </c>
      <c r="E120" s="53">
        <v>7967.82</v>
      </c>
      <c r="F120" s="53">
        <f>D120-E120</f>
        <v>0</v>
      </c>
      <c r="G120" s="3"/>
      <c r="H120" s="3"/>
      <c r="I120" s="3"/>
      <c r="J120" s="3"/>
    </row>
    <row r="121" spans="1:10" s="186" customFormat="1" ht="13.5" thickBot="1">
      <c r="A121" s="182"/>
      <c r="B121" s="182" t="s">
        <v>9</v>
      </c>
      <c r="C121" s="183">
        <f>SUM(C119:C120)</f>
        <v>60411.4</v>
      </c>
      <c r="D121" s="183">
        <f>SUM(D119:D120)</f>
        <v>60411.4</v>
      </c>
      <c r="E121" s="183">
        <f>SUM(E119:E120)</f>
        <v>22506.73</v>
      </c>
      <c r="F121" s="183">
        <f>SUM(F119:F120)</f>
        <v>37904.67</v>
      </c>
      <c r="G121" s="3"/>
      <c r="H121" s="3"/>
      <c r="I121" s="3"/>
      <c r="J121" s="3"/>
    </row>
    <row r="122" spans="1:10" ht="12.75">
      <c r="A122" s="190" t="s">
        <v>33</v>
      </c>
      <c r="B122" s="51" t="s">
        <v>10</v>
      </c>
      <c r="C122" s="52">
        <v>0</v>
      </c>
      <c r="D122" s="52">
        <v>0</v>
      </c>
      <c r="E122" s="53">
        <v>0</v>
      </c>
      <c r="F122" s="53">
        <v>0</v>
      </c>
      <c r="G122" s="3"/>
      <c r="H122" s="3"/>
      <c r="I122" s="3"/>
      <c r="J122" s="3"/>
    </row>
    <row r="123" spans="1:6" ht="25.5">
      <c r="A123" s="182"/>
      <c r="B123" s="453" t="s">
        <v>32</v>
      </c>
      <c r="C123" s="183">
        <f>C121+C122</f>
        <v>60411.4</v>
      </c>
      <c r="D123" s="183">
        <f>D121+D122</f>
        <v>60411.4</v>
      </c>
      <c r="E123" s="183">
        <f>E121+E122</f>
        <v>22506.73</v>
      </c>
      <c r="F123" s="183">
        <f>SUM(F121:F122)</f>
        <v>37904.67</v>
      </c>
    </row>
    <row r="124" spans="1:6" ht="12.75">
      <c r="A124" s="212" t="s">
        <v>40</v>
      </c>
      <c r="B124" s="213" t="s">
        <v>42</v>
      </c>
      <c r="C124" s="214">
        <v>0</v>
      </c>
      <c r="D124" s="214">
        <v>0</v>
      </c>
      <c r="E124" s="215">
        <v>0</v>
      </c>
      <c r="F124" s="215">
        <v>0</v>
      </c>
    </row>
    <row r="125" spans="1:6" ht="12.75">
      <c r="A125" s="219"/>
      <c r="B125" s="218" t="s">
        <v>41</v>
      </c>
      <c r="C125" s="217">
        <f>C123+C124</f>
        <v>60411.4</v>
      </c>
      <c r="D125" s="217">
        <f>D123+D124</f>
        <v>60411.4</v>
      </c>
      <c r="E125" s="217">
        <f>E123+E124</f>
        <v>22506.73</v>
      </c>
      <c r="F125" s="217">
        <f>F123+F124</f>
        <v>37904.67</v>
      </c>
    </row>
    <row r="126" ht="12.75">
      <c r="F126" s="423"/>
    </row>
    <row r="134" spans="6:40" ht="15">
      <c r="F134" s="290"/>
      <c r="G134" s="291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</row>
    <row r="135" spans="1:54" ht="15">
      <c r="A135" s="501"/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501"/>
      <c r="AE135" s="501"/>
      <c r="AF135" s="501"/>
      <c r="AG135" s="501"/>
      <c r="AH135" s="501"/>
      <c r="AI135" s="501"/>
      <c r="AJ135" s="501"/>
      <c r="AK135" s="501"/>
      <c r="AL135" s="501"/>
      <c r="AM135" s="501"/>
      <c r="AN135" s="501"/>
      <c r="AO135" s="501"/>
      <c r="AP135" s="501"/>
      <c r="AQ135" s="501"/>
      <c r="AR135" s="501"/>
      <c r="AS135" s="501"/>
      <c r="AT135" s="501"/>
      <c r="AU135" s="501"/>
      <c r="AV135" s="501"/>
      <c r="AW135" s="501"/>
      <c r="AX135" s="501"/>
      <c r="AY135" s="501"/>
      <c r="AZ135" s="501"/>
      <c r="BA135" s="501"/>
      <c r="BB135" s="501"/>
    </row>
    <row r="136" ht="12.75">
      <c r="F136" s="184" t="s">
        <v>103</v>
      </c>
    </row>
    <row r="137" spans="1:6" ht="12.75">
      <c r="A137" s="505" t="s">
        <v>349</v>
      </c>
      <c r="B137" s="505"/>
      <c r="C137" s="505"/>
      <c r="D137" s="505"/>
      <c r="E137" s="505"/>
      <c r="F137" s="505"/>
    </row>
    <row r="138" spans="1:6" ht="12.75">
      <c r="A138" s="505"/>
      <c r="B138" s="505"/>
      <c r="C138" s="505"/>
      <c r="D138" s="505"/>
      <c r="E138" s="505"/>
      <c r="F138" s="505"/>
    </row>
    <row r="139" ht="12.75">
      <c r="A139" s="289"/>
    </row>
    <row r="140" spans="1:6" ht="12.75" customHeight="1">
      <c r="A140" s="506" t="s">
        <v>0</v>
      </c>
      <c r="B140" s="507" t="s">
        <v>1</v>
      </c>
      <c r="C140" s="508" t="s">
        <v>338</v>
      </c>
      <c r="D140" s="508" t="s">
        <v>295</v>
      </c>
      <c r="E140" s="508" t="s">
        <v>31</v>
      </c>
      <c r="F140" s="504" t="s">
        <v>308</v>
      </c>
    </row>
    <row r="141" spans="1:6" ht="29.25" customHeight="1">
      <c r="A141" s="506"/>
      <c r="B141" s="507"/>
      <c r="C141" s="508"/>
      <c r="D141" s="508"/>
      <c r="E141" s="508"/>
      <c r="F141" s="504"/>
    </row>
    <row r="142" spans="1:6" ht="12.75">
      <c r="A142" s="279">
        <v>105</v>
      </c>
      <c r="B142" s="280" t="s">
        <v>2</v>
      </c>
      <c r="C142" s="293">
        <v>1454161.18</v>
      </c>
      <c r="D142" s="293">
        <v>7162161.6</v>
      </c>
      <c r="E142" s="293">
        <v>509810.37</v>
      </c>
      <c r="F142" s="293">
        <f>D142-E142</f>
        <v>6652351.2299999995</v>
      </c>
    </row>
    <row r="143" spans="1:6" ht="12.75">
      <c r="A143" s="279">
        <v>101</v>
      </c>
      <c r="B143" s="280" t="s">
        <v>60</v>
      </c>
      <c r="C143" s="293">
        <v>520097.09</v>
      </c>
      <c r="D143" s="293">
        <v>520097.09</v>
      </c>
      <c r="E143" s="293">
        <v>188285.22</v>
      </c>
      <c r="F143" s="293">
        <f aca="true" t="shared" si="2" ref="F143:F179">D143-E143</f>
        <v>331811.87</v>
      </c>
    </row>
    <row r="144" spans="1:6" ht="15" customHeight="1">
      <c r="A144" s="279">
        <v>102</v>
      </c>
      <c r="B144" s="280" t="s">
        <v>105</v>
      </c>
      <c r="C144" s="293">
        <v>5221.21</v>
      </c>
      <c r="D144" s="293">
        <v>5221.21</v>
      </c>
      <c r="E144" s="293">
        <v>750.57</v>
      </c>
      <c r="F144" s="293">
        <f t="shared" si="2"/>
        <v>4470.64</v>
      </c>
    </row>
    <row r="145" spans="1:6" ht="15.75" customHeight="1">
      <c r="A145" s="279">
        <v>106</v>
      </c>
      <c r="B145" s="280" t="s">
        <v>35</v>
      </c>
      <c r="C145" s="293">
        <v>741694.86</v>
      </c>
      <c r="D145" s="293">
        <v>744744.86</v>
      </c>
      <c r="E145" s="293">
        <v>371754.98</v>
      </c>
      <c r="F145" s="293">
        <f t="shared" si="2"/>
        <v>372989.88</v>
      </c>
    </row>
    <row r="146" spans="1:6" ht="15" customHeight="1">
      <c r="A146" s="279">
        <v>107</v>
      </c>
      <c r="B146" s="280" t="s">
        <v>51</v>
      </c>
      <c r="C146" s="293">
        <v>16621549.2</v>
      </c>
      <c r="D146" s="293">
        <v>18644162.4</v>
      </c>
      <c r="E146" s="422">
        <v>5610125.38</v>
      </c>
      <c r="F146" s="293">
        <f t="shared" si="2"/>
        <v>13034037.02</v>
      </c>
    </row>
    <row r="147" spans="1:6" ht="12.75">
      <c r="A147" s="279">
        <v>109</v>
      </c>
      <c r="B147" s="280" t="s">
        <v>3</v>
      </c>
      <c r="C147" s="293">
        <v>2130596.85</v>
      </c>
      <c r="D147" s="293">
        <v>2743476.15</v>
      </c>
      <c r="E147" s="422">
        <v>976792.16</v>
      </c>
      <c r="F147" s="293">
        <f t="shared" si="2"/>
        <v>1766683.9899999998</v>
      </c>
    </row>
    <row r="148" spans="1:6" ht="12.75">
      <c r="A148" s="279">
        <v>110</v>
      </c>
      <c r="B148" s="280" t="s">
        <v>106</v>
      </c>
      <c r="C148" s="293">
        <v>1473630.37</v>
      </c>
      <c r="D148" s="293">
        <v>1848003.95</v>
      </c>
      <c r="E148" s="422">
        <v>760640.79</v>
      </c>
      <c r="F148" s="293">
        <f t="shared" si="2"/>
        <v>1087363.16</v>
      </c>
    </row>
    <row r="149" spans="1:6" ht="12.75">
      <c r="A149" s="279">
        <v>210</v>
      </c>
      <c r="B149" s="280" t="s">
        <v>107</v>
      </c>
      <c r="C149" s="293">
        <v>303672.02</v>
      </c>
      <c r="D149" s="293">
        <v>303672.02</v>
      </c>
      <c r="E149" s="422">
        <v>282305.94</v>
      </c>
      <c r="F149" s="293">
        <f t="shared" si="2"/>
        <v>21366.080000000016</v>
      </c>
    </row>
    <row r="150" spans="1:6" ht="12.75">
      <c r="A150" s="279">
        <v>211</v>
      </c>
      <c r="B150" s="280" t="s">
        <v>34</v>
      </c>
      <c r="C150" s="293">
        <v>22298132.45</v>
      </c>
      <c r="D150" s="293">
        <v>24787594</v>
      </c>
      <c r="E150" s="422">
        <v>10397320.7</v>
      </c>
      <c r="F150" s="293">
        <f t="shared" si="2"/>
        <v>14390273.3</v>
      </c>
    </row>
    <row r="151" spans="1:6" ht="12.75">
      <c r="A151" s="279">
        <v>220</v>
      </c>
      <c r="B151" s="280" t="s">
        <v>52</v>
      </c>
      <c r="C151" s="293">
        <v>28667642.65</v>
      </c>
      <c r="D151" s="293">
        <v>36223881.14</v>
      </c>
      <c r="E151" s="422">
        <v>15925051.5</v>
      </c>
      <c r="F151" s="293">
        <f t="shared" si="2"/>
        <v>20298829.64</v>
      </c>
    </row>
    <row r="152" spans="1:6" ht="12.75">
      <c r="A152" s="279">
        <v>226</v>
      </c>
      <c r="B152" s="280" t="s">
        <v>4</v>
      </c>
      <c r="C152" s="293">
        <v>1367674.18</v>
      </c>
      <c r="D152" s="293">
        <v>1367674.18</v>
      </c>
      <c r="E152" s="422">
        <v>529578.75</v>
      </c>
      <c r="F152" s="293">
        <f t="shared" si="2"/>
        <v>838095.4299999999</v>
      </c>
    </row>
    <row r="153" spans="1:6" ht="12.75">
      <c r="A153" s="279">
        <v>290</v>
      </c>
      <c r="B153" s="280" t="s">
        <v>108</v>
      </c>
      <c r="C153" s="293">
        <v>1526923.34</v>
      </c>
      <c r="D153" s="293">
        <v>3758138.41</v>
      </c>
      <c r="E153" s="293">
        <v>407083.34</v>
      </c>
      <c r="F153" s="293">
        <f t="shared" si="2"/>
        <v>3351055.0700000003</v>
      </c>
    </row>
    <row r="154" spans="1:6" ht="12.75">
      <c r="A154" s="279">
        <v>291</v>
      </c>
      <c r="B154" s="280" t="s">
        <v>109</v>
      </c>
      <c r="C154" s="293">
        <v>26042.49</v>
      </c>
      <c r="D154" s="293">
        <v>36005.49</v>
      </c>
      <c r="E154" s="293">
        <v>18040.17</v>
      </c>
      <c r="F154" s="293">
        <f t="shared" si="2"/>
        <v>17965.32</v>
      </c>
    </row>
    <row r="155" spans="1:6" ht="12.75">
      <c r="A155" s="279">
        <v>310</v>
      </c>
      <c r="B155" s="280" t="s">
        <v>5</v>
      </c>
      <c r="C155" s="293">
        <v>274464.09</v>
      </c>
      <c r="D155" s="293">
        <v>185937.18</v>
      </c>
      <c r="E155" s="293">
        <v>138158.77</v>
      </c>
      <c r="F155" s="293">
        <f t="shared" si="2"/>
        <v>47778.41</v>
      </c>
    </row>
    <row r="156" spans="1:6" ht="12.75">
      <c r="A156" s="279">
        <v>344</v>
      </c>
      <c r="B156" s="282" t="s">
        <v>110</v>
      </c>
      <c r="C156" s="293">
        <v>11590</v>
      </c>
      <c r="D156" s="293">
        <v>11590</v>
      </c>
      <c r="E156" s="293">
        <v>11590</v>
      </c>
      <c r="F156" s="293">
        <f t="shared" si="2"/>
        <v>0</v>
      </c>
    </row>
    <row r="157" spans="1:6" ht="12.75">
      <c r="A157" s="279">
        <v>348</v>
      </c>
      <c r="B157" s="282" t="s">
        <v>111</v>
      </c>
      <c r="C157" s="293">
        <v>19884</v>
      </c>
      <c r="D157" s="293">
        <v>19884</v>
      </c>
      <c r="E157" s="293">
        <v>6837</v>
      </c>
      <c r="F157" s="293">
        <f t="shared" si="2"/>
        <v>13047</v>
      </c>
    </row>
    <row r="158" spans="1:6" ht="12.75">
      <c r="A158" s="279">
        <v>491</v>
      </c>
      <c r="B158" s="280" t="s">
        <v>6</v>
      </c>
      <c r="C158" s="293">
        <v>1776476.28</v>
      </c>
      <c r="D158" s="293">
        <v>2148425.22</v>
      </c>
      <c r="E158" s="293">
        <v>1546746.88</v>
      </c>
      <c r="F158" s="293">
        <f t="shared" si="2"/>
        <v>601678.3400000003</v>
      </c>
    </row>
    <row r="159" spans="1:6" ht="12.75">
      <c r="A159" s="279">
        <v>580</v>
      </c>
      <c r="B159" s="280" t="s">
        <v>112</v>
      </c>
      <c r="C159" s="293">
        <v>56603.28</v>
      </c>
      <c r="D159" s="293">
        <v>56603.28</v>
      </c>
      <c r="E159" s="293">
        <v>56603.28</v>
      </c>
      <c r="F159" s="293">
        <f t="shared" si="2"/>
        <v>0</v>
      </c>
    </row>
    <row r="160" spans="1:6" ht="12.75">
      <c r="A160" s="279">
        <v>582</v>
      </c>
      <c r="B160" s="280" t="s">
        <v>67</v>
      </c>
      <c r="C160" s="293">
        <v>53820.07</v>
      </c>
      <c r="D160" s="293">
        <v>57700.07</v>
      </c>
      <c r="E160" s="293">
        <v>49423.57</v>
      </c>
      <c r="F160" s="293">
        <f t="shared" si="2"/>
        <v>8276.5</v>
      </c>
    </row>
    <row r="161" spans="1:6" ht="12.75">
      <c r="A161" s="279">
        <v>603</v>
      </c>
      <c r="B161" s="280" t="s">
        <v>68</v>
      </c>
      <c r="C161" s="293">
        <v>7200</v>
      </c>
      <c r="D161" s="293">
        <v>7200</v>
      </c>
      <c r="E161" s="293">
        <v>3000</v>
      </c>
      <c r="F161" s="293">
        <f t="shared" si="2"/>
        <v>4200</v>
      </c>
    </row>
    <row r="162" spans="1:6" ht="12.75">
      <c r="A162" s="279">
        <v>622</v>
      </c>
      <c r="B162" s="280" t="s">
        <v>113</v>
      </c>
      <c r="C162" s="293">
        <v>48839</v>
      </c>
      <c r="D162" s="293">
        <v>48839</v>
      </c>
      <c r="E162" s="293">
        <v>33451.31</v>
      </c>
      <c r="F162" s="293">
        <f t="shared" si="2"/>
        <v>15387.690000000002</v>
      </c>
    </row>
    <row r="163" spans="1:6" ht="12.75">
      <c r="A163" s="279">
        <v>623</v>
      </c>
      <c r="B163" s="280" t="s">
        <v>268</v>
      </c>
      <c r="C163" s="293">
        <v>54204.69</v>
      </c>
      <c r="D163" s="422">
        <v>2030062.16</v>
      </c>
      <c r="E163" s="293">
        <v>54535.66</v>
      </c>
      <c r="F163" s="293">
        <f t="shared" si="2"/>
        <v>1975526.5</v>
      </c>
    </row>
    <row r="164" spans="1:6" ht="12.75">
      <c r="A164" s="279">
        <v>624</v>
      </c>
      <c r="B164" s="280" t="s">
        <v>114</v>
      </c>
      <c r="C164" s="293">
        <v>139653.84</v>
      </c>
      <c r="D164" s="293">
        <v>144532.69</v>
      </c>
      <c r="E164" s="293">
        <v>84042.34</v>
      </c>
      <c r="F164" s="293">
        <f t="shared" si="2"/>
        <v>60490.350000000006</v>
      </c>
    </row>
    <row r="165" spans="1:6" ht="12.75">
      <c r="A165" s="279">
        <v>626</v>
      </c>
      <c r="B165" s="280" t="s">
        <v>115</v>
      </c>
      <c r="C165" s="293">
        <v>57096</v>
      </c>
      <c r="D165" s="293">
        <v>57096</v>
      </c>
      <c r="E165" s="293">
        <v>45676.8</v>
      </c>
      <c r="F165" s="293">
        <f t="shared" si="2"/>
        <v>11419.199999999997</v>
      </c>
    </row>
    <row r="166" spans="1:6" ht="12.75">
      <c r="A166" s="279">
        <v>629</v>
      </c>
      <c r="B166" s="280" t="s">
        <v>116</v>
      </c>
      <c r="C166" s="293">
        <v>5200</v>
      </c>
      <c r="D166" s="293">
        <v>5200</v>
      </c>
      <c r="E166" s="293">
        <v>3119.76</v>
      </c>
      <c r="F166" s="293">
        <f t="shared" si="2"/>
        <v>2080.24</v>
      </c>
    </row>
    <row r="167" spans="1:6" ht="12.75">
      <c r="A167" s="279">
        <v>643</v>
      </c>
      <c r="B167" s="280" t="s">
        <v>69</v>
      </c>
      <c r="C167" s="293">
        <v>7500</v>
      </c>
      <c r="D167" s="293">
        <v>7500</v>
      </c>
      <c r="E167" s="293">
        <v>4125</v>
      </c>
      <c r="F167" s="293">
        <f t="shared" si="2"/>
        <v>3375</v>
      </c>
    </row>
    <row r="168" spans="1:6" ht="12.75">
      <c r="A168" s="279">
        <v>669</v>
      </c>
      <c r="B168" s="280" t="s">
        <v>117</v>
      </c>
      <c r="C168" s="293">
        <v>5402.16</v>
      </c>
      <c r="D168" s="293">
        <v>5402.16</v>
      </c>
      <c r="E168" s="293">
        <v>5402.16</v>
      </c>
      <c r="F168" s="293">
        <f t="shared" si="2"/>
        <v>0</v>
      </c>
    </row>
    <row r="169" spans="1:6" ht="12.75">
      <c r="A169" s="279">
        <v>742</v>
      </c>
      <c r="B169" s="280" t="s">
        <v>70</v>
      </c>
      <c r="C169" s="293">
        <v>25700</v>
      </c>
      <c r="D169" s="293">
        <v>25700</v>
      </c>
      <c r="E169" s="293">
        <v>10280</v>
      </c>
      <c r="F169" s="293">
        <f t="shared" si="2"/>
        <v>15420</v>
      </c>
    </row>
    <row r="170" spans="1:6" ht="12.75">
      <c r="A170" s="279">
        <v>743</v>
      </c>
      <c r="B170" s="280" t="s">
        <v>7</v>
      </c>
      <c r="C170" s="293">
        <v>756616.04</v>
      </c>
      <c r="D170" s="293">
        <v>756616.04</v>
      </c>
      <c r="E170" s="422">
        <v>753709.73</v>
      </c>
      <c r="F170" s="293">
        <f t="shared" si="2"/>
        <v>2906.310000000056</v>
      </c>
    </row>
    <row r="171" spans="1:6" ht="12.75">
      <c r="A171" s="279">
        <v>746</v>
      </c>
      <c r="B171" s="280" t="s">
        <v>71</v>
      </c>
      <c r="C171" s="293">
        <v>114903.18</v>
      </c>
      <c r="D171" s="293">
        <v>114903.18</v>
      </c>
      <c r="E171" s="293">
        <v>114903.18</v>
      </c>
      <c r="F171" s="293">
        <f t="shared" si="2"/>
        <v>0</v>
      </c>
    </row>
    <row r="172" spans="1:6" ht="12.75">
      <c r="A172" s="279">
        <v>747</v>
      </c>
      <c r="B172" s="280" t="s">
        <v>72</v>
      </c>
      <c r="C172" s="293">
        <v>44193.44</v>
      </c>
      <c r="D172" s="293">
        <v>44193.44</v>
      </c>
      <c r="E172" s="293">
        <v>44193.44</v>
      </c>
      <c r="F172" s="293">
        <f t="shared" si="2"/>
        <v>0</v>
      </c>
    </row>
    <row r="173" spans="1:6" ht="12.75">
      <c r="A173" s="279">
        <v>748</v>
      </c>
      <c r="B173" s="280" t="s">
        <v>73</v>
      </c>
      <c r="C173" s="293">
        <v>12786.95</v>
      </c>
      <c r="D173" s="293">
        <v>12786.95</v>
      </c>
      <c r="E173" s="293">
        <v>12786.95</v>
      </c>
      <c r="F173" s="293">
        <f t="shared" si="2"/>
        <v>0</v>
      </c>
    </row>
    <row r="174" spans="1:6" ht="12.75">
      <c r="A174" s="279">
        <v>790</v>
      </c>
      <c r="B174" s="280" t="s">
        <v>74</v>
      </c>
      <c r="C174" s="293">
        <v>97503.75</v>
      </c>
      <c r="D174" s="293">
        <v>97503.75</v>
      </c>
      <c r="E174" s="293">
        <v>69942.76</v>
      </c>
      <c r="F174" s="293">
        <f t="shared" si="2"/>
        <v>27560.990000000005</v>
      </c>
    </row>
    <row r="175" spans="1:6" ht="12.75">
      <c r="A175" s="279">
        <v>802</v>
      </c>
      <c r="B175" s="280" t="s">
        <v>37</v>
      </c>
      <c r="C175" s="293">
        <v>550324.99</v>
      </c>
      <c r="D175" s="293">
        <v>550324.99</v>
      </c>
      <c r="E175" s="293">
        <v>550324.99</v>
      </c>
      <c r="F175" s="293">
        <f t="shared" si="2"/>
        <v>0</v>
      </c>
    </row>
    <row r="176" spans="1:6" ht="12.75">
      <c r="A176" s="279">
        <v>803</v>
      </c>
      <c r="B176" s="280" t="s">
        <v>118</v>
      </c>
      <c r="C176" s="293">
        <v>151545.64</v>
      </c>
      <c r="D176" s="293">
        <v>158523.8</v>
      </c>
      <c r="E176" s="293">
        <v>121615.74</v>
      </c>
      <c r="F176" s="293">
        <f t="shared" si="2"/>
        <v>36908.05999999998</v>
      </c>
    </row>
    <row r="177" spans="1:6" ht="12.75">
      <c r="A177" s="279">
        <v>805</v>
      </c>
      <c r="B177" s="280" t="s">
        <v>119</v>
      </c>
      <c r="C177" s="293">
        <v>15051</v>
      </c>
      <c r="D177" s="293">
        <v>21400</v>
      </c>
      <c r="E177" s="293">
        <v>1234.91</v>
      </c>
      <c r="F177" s="293">
        <f t="shared" si="2"/>
        <v>20165.09</v>
      </c>
    </row>
    <row r="178" spans="1:6" ht="12.75">
      <c r="A178" s="279">
        <v>806</v>
      </c>
      <c r="B178" s="280" t="s">
        <v>8</v>
      </c>
      <c r="C178" s="293">
        <v>928369.42</v>
      </c>
      <c r="D178" s="293">
        <v>928369.42</v>
      </c>
      <c r="E178" s="293">
        <v>858234.95</v>
      </c>
      <c r="F178" s="293">
        <f t="shared" si="2"/>
        <v>70134.47000000009</v>
      </c>
    </row>
    <row r="179" spans="1:6" ht="12.75">
      <c r="A179" s="279">
        <v>808</v>
      </c>
      <c r="B179" s="282" t="s">
        <v>54</v>
      </c>
      <c r="C179" s="293">
        <v>1245427.81</v>
      </c>
      <c r="D179" s="293">
        <v>1283325.92</v>
      </c>
      <c r="E179" s="293">
        <v>1063066.2</v>
      </c>
      <c r="F179" s="293">
        <f t="shared" si="2"/>
        <v>220259.71999999997</v>
      </c>
    </row>
    <row r="180" spans="1:6" ht="12.75">
      <c r="A180" s="451"/>
      <c r="B180" s="451" t="s">
        <v>9</v>
      </c>
      <c r="C180" s="283">
        <f>SUM(C142:C179)</f>
        <v>83597393.52000001</v>
      </c>
      <c r="D180" s="294">
        <f>SUM(D142:D179)</f>
        <v>106924451.74999999</v>
      </c>
      <c r="E180" s="294">
        <f>SUM(E142:E179)</f>
        <v>41620545.25000001</v>
      </c>
      <c r="F180" s="294">
        <f>SUM(F142:F179)</f>
        <v>65303906.500000015</v>
      </c>
    </row>
    <row r="181" spans="1:6" ht="12.75">
      <c r="A181" s="284" t="s">
        <v>33</v>
      </c>
      <c r="B181" s="280" t="s">
        <v>10</v>
      </c>
      <c r="C181" s="293">
        <v>412645.97</v>
      </c>
      <c r="D181" s="293">
        <v>442710.33</v>
      </c>
      <c r="E181" s="293">
        <v>368192.8</v>
      </c>
      <c r="F181" s="293">
        <f>D181-E181</f>
        <v>74517.53000000003</v>
      </c>
    </row>
    <row r="182" spans="1:6" ht="21">
      <c r="A182" s="451"/>
      <c r="B182" s="452" t="s">
        <v>32</v>
      </c>
      <c r="C182" s="283">
        <f>C180+C181</f>
        <v>84010039.49000001</v>
      </c>
      <c r="D182" s="294">
        <f>D180+D181</f>
        <v>107367162.07999998</v>
      </c>
      <c r="E182" s="294">
        <f>E180+E181</f>
        <v>41988738.050000004</v>
      </c>
      <c r="F182" s="294">
        <f>F180+F181</f>
        <v>65378424.030000016</v>
      </c>
    </row>
    <row r="183" spans="1:6" ht="12.75">
      <c r="A183" s="285" t="s">
        <v>40</v>
      </c>
      <c r="B183" s="267" t="s">
        <v>42</v>
      </c>
      <c r="C183" s="485">
        <v>1919001.39</v>
      </c>
      <c r="D183" s="485">
        <v>1949535.55</v>
      </c>
      <c r="E183" s="293">
        <v>0</v>
      </c>
      <c r="F183" s="293">
        <f>D183-E183</f>
        <v>1949535.55</v>
      </c>
    </row>
    <row r="184" spans="1:6" ht="12.75">
      <c r="A184" s="286"/>
      <c r="B184" s="287" t="s">
        <v>41</v>
      </c>
      <c r="C184" s="288">
        <f>C182+C183</f>
        <v>85929040.88000001</v>
      </c>
      <c r="D184" s="288">
        <f>D182+D183</f>
        <v>109316697.62999998</v>
      </c>
      <c r="E184" s="288">
        <f>E182+E183</f>
        <v>41988738.050000004</v>
      </c>
      <c r="F184" s="288">
        <f>F182+F183</f>
        <v>67327959.58000001</v>
      </c>
    </row>
  </sheetData>
  <sheetProtection/>
  <mergeCells count="16">
    <mergeCell ref="A105:F105"/>
    <mergeCell ref="A116:F116"/>
    <mergeCell ref="A1:E1"/>
    <mergeCell ref="A2:F2"/>
    <mergeCell ref="A14:F14"/>
    <mergeCell ref="A36:F36"/>
    <mergeCell ref="A47:F47"/>
    <mergeCell ref="A68:F68"/>
    <mergeCell ref="F140:F141"/>
    <mergeCell ref="A135:BB135"/>
    <mergeCell ref="A137:F138"/>
    <mergeCell ref="A140:A141"/>
    <mergeCell ref="B140:B141"/>
    <mergeCell ref="C140:C141"/>
    <mergeCell ref="D140:D141"/>
    <mergeCell ref="E140:E141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14"/>
      <c r="B2" s="515"/>
      <c r="C2" s="515"/>
      <c r="D2" s="515"/>
    </row>
    <row r="3" ht="13.5" thickBot="1"/>
    <row r="4" spans="1:4" s="40" customFormat="1" ht="31.5" customHeight="1">
      <c r="A4" s="520"/>
      <c r="B4" s="518"/>
      <c r="C4" s="516"/>
      <c r="D4" s="517"/>
    </row>
    <row r="5" spans="1:4" ht="48" customHeight="1">
      <c r="A5" s="521"/>
      <c r="B5" s="519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24"/>
      <c r="C1" s="525"/>
      <c r="D1" s="525"/>
      <c r="E1" s="525"/>
      <c r="F1" s="525"/>
      <c r="G1" s="526"/>
      <c r="H1" s="1"/>
    </row>
    <row r="2" spans="2:8" ht="35.25" customHeight="1">
      <c r="B2" s="522"/>
      <c r="C2" s="523"/>
      <c r="D2" s="523"/>
      <c r="E2" s="523"/>
      <c r="F2" s="523"/>
      <c r="G2" s="523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30"/>
      <c r="D6" s="531"/>
      <c r="E6" s="531"/>
      <c r="F6" s="532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30"/>
      <c r="D15" s="533"/>
      <c r="E15" s="533"/>
      <c r="F15" s="534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27"/>
      <c r="D20" s="528"/>
      <c r="E20" s="528"/>
      <c r="F20" s="529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27"/>
      <c r="D26" s="528"/>
      <c r="E26" s="528"/>
      <c r="F26" s="529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27"/>
      <c r="D29" s="528"/>
      <c r="E29" s="528"/>
      <c r="F29" s="529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27"/>
      <c r="D35" s="528"/>
      <c r="E35" s="528"/>
      <c r="F35" s="529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27"/>
      <c r="D94" s="528"/>
      <c r="E94" s="528"/>
      <c r="F94" s="529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27"/>
      <c r="D98" s="528"/>
      <c r="E98" s="528"/>
      <c r="F98" s="529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35"/>
      <c r="D104" s="528"/>
      <c r="E104" s="528"/>
      <c r="F104" s="529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36"/>
      <c r="C114" s="537"/>
      <c r="D114" s="538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  <mergeCell ref="C20:F20"/>
    <mergeCell ref="C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16">
      <selection activeCell="N56" sqref="N56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5"/>
      <c r="E2" s="184" t="s">
        <v>120</v>
      </c>
      <c r="F2" s="184"/>
    </row>
    <row r="3" spans="2:6" ht="28.5" customHeight="1">
      <c r="B3" s="544" t="s">
        <v>298</v>
      </c>
      <c r="C3" s="544"/>
      <c r="D3" s="544"/>
      <c r="E3" s="544"/>
      <c r="F3" s="184"/>
    </row>
    <row r="4" spans="2:6" ht="12.75">
      <c r="B4" s="39"/>
      <c r="C4" s="39"/>
      <c r="D4" s="54"/>
      <c r="E4" s="54"/>
      <c r="F4" s="39"/>
    </row>
    <row r="5" spans="2:6" ht="12.75">
      <c r="B5" s="541" t="s">
        <v>0</v>
      </c>
      <c r="C5" s="541" t="s">
        <v>121</v>
      </c>
      <c r="D5" s="542" t="s">
        <v>299</v>
      </c>
      <c r="E5" s="542"/>
      <c r="F5" s="40"/>
    </row>
    <row r="6" spans="2:6" ht="25.5">
      <c r="B6" s="545"/>
      <c r="C6" s="543"/>
      <c r="D6" s="454" t="s">
        <v>122</v>
      </c>
      <c r="E6" s="454" t="s">
        <v>123</v>
      </c>
      <c r="F6" s="39"/>
    </row>
    <row r="7" spans="2:6" ht="12.75">
      <c r="B7" s="298" t="s">
        <v>124</v>
      </c>
      <c r="C7" s="135" t="s">
        <v>125</v>
      </c>
      <c r="D7" s="46">
        <v>219680</v>
      </c>
      <c r="E7" s="299">
        <v>1962942.14</v>
      </c>
      <c r="F7" s="39"/>
    </row>
    <row r="8" spans="2:6" ht="12.75">
      <c r="B8" s="298" t="s">
        <v>126</v>
      </c>
      <c r="C8" s="135" t="s">
        <v>127</v>
      </c>
      <c r="D8" s="46">
        <v>13686</v>
      </c>
      <c r="E8" s="299">
        <v>151514</v>
      </c>
      <c r="F8" s="39"/>
    </row>
    <row r="9" spans="2:6" ht="12.75">
      <c r="B9" s="298" t="s">
        <v>128</v>
      </c>
      <c r="C9" s="135" t="s">
        <v>129</v>
      </c>
      <c r="D9" s="46">
        <v>92252</v>
      </c>
      <c r="E9" s="299">
        <v>1195166.84</v>
      </c>
      <c r="F9" s="39"/>
    </row>
    <row r="10" spans="2:6" ht="12.75">
      <c r="B10" s="298" t="s">
        <v>55</v>
      </c>
      <c r="C10" s="135" t="s">
        <v>130</v>
      </c>
      <c r="D10" s="46">
        <v>77135</v>
      </c>
      <c r="E10" s="299">
        <v>928514.04</v>
      </c>
      <c r="F10" s="39"/>
    </row>
    <row r="11" spans="2:6" ht="12.75">
      <c r="B11" s="298" t="s">
        <v>57</v>
      </c>
      <c r="C11" s="135" t="s">
        <v>300</v>
      </c>
      <c r="D11" s="46">
        <v>70</v>
      </c>
      <c r="E11" s="299">
        <v>3150</v>
      </c>
      <c r="F11" s="39"/>
    </row>
    <row r="12" spans="2:6" ht="12.75">
      <c r="B12" s="298" t="s">
        <v>33</v>
      </c>
      <c r="C12" s="135" t="s">
        <v>131</v>
      </c>
      <c r="D12" s="46">
        <v>112344</v>
      </c>
      <c r="E12" s="299">
        <v>302478.57</v>
      </c>
      <c r="F12" s="39"/>
    </row>
    <row r="13" spans="2:6" ht="12.75">
      <c r="B13" s="298" t="s">
        <v>132</v>
      </c>
      <c r="C13" s="135" t="s">
        <v>133</v>
      </c>
      <c r="D13" s="46">
        <v>98969</v>
      </c>
      <c r="E13" s="299">
        <v>909584.71</v>
      </c>
      <c r="F13" s="39"/>
    </row>
    <row r="14" spans="2:6" ht="12.75">
      <c r="B14" s="298" t="s">
        <v>134</v>
      </c>
      <c r="C14" s="135" t="s">
        <v>135</v>
      </c>
      <c r="D14" s="46">
        <v>70584</v>
      </c>
      <c r="E14" s="299">
        <v>1138994.28</v>
      </c>
      <c r="F14" s="39"/>
    </row>
    <row r="15" spans="2:6" ht="12.75">
      <c r="B15" s="298" t="s">
        <v>136</v>
      </c>
      <c r="C15" s="135" t="s">
        <v>137</v>
      </c>
      <c r="D15" s="46">
        <v>27261</v>
      </c>
      <c r="E15" s="299">
        <v>204480</v>
      </c>
      <c r="F15" s="39"/>
    </row>
    <row r="16" spans="2:6" ht="12.75">
      <c r="B16" s="298" t="s">
        <v>138</v>
      </c>
      <c r="C16" s="135" t="s">
        <v>139</v>
      </c>
      <c r="D16" s="46">
        <v>109753</v>
      </c>
      <c r="E16" s="299">
        <v>1987611.59</v>
      </c>
      <c r="F16" s="39"/>
    </row>
    <row r="17" spans="2:6" ht="12.75">
      <c r="B17" s="298" t="s">
        <v>140</v>
      </c>
      <c r="C17" s="135" t="s">
        <v>141</v>
      </c>
      <c r="D17" s="46">
        <v>89648</v>
      </c>
      <c r="E17" s="299">
        <v>864543.37</v>
      </c>
      <c r="F17" s="39"/>
    </row>
    <row r="18" spans="2:6" ht="12.75">
      <c r="B18" s="298" t="s">
        <v>142</v>
      </c>
      <c r="C18" s="135" t="s">
        <v>143</v>
      </c>
      <c r="D18" s="46">
        <v>111742</v>
      </c>
      <c r="E18" s="299">
        <v>1005427</v>
      </c>
      <c r="F18" s="39"/>
    </row>
    <row r="19" spans="2:6" ht="12.75">
      <c r="B19" s="298" t="s">
        <v>144</v>
      </c>
      <c r="C19" s="135" t="s">
        <v>145</v>
      </c>
      <c r="D19" s="46">
        <v>256261</v>
      </c>
      <c r="E19" s="299">
        <v>2511131.74</v>
      </c>
      <c r="F19" s="39"/>
    </row>
    <row r="20" spans="2:6" ht="12.75">
      <c r="B20" s="298" t="s">
        <v>146</v>
      </c>
      <c r="C20" s="135" t="s">
        <v>147</v>
      </c>
      <c r="D20" s="46">
        <v>450</v>
      </c>
      <c r="E20" s="299">
        <v>1800</v>
      </c>
      <c r="F20" s="39"/>
    </row>
    <row r="21" spans="2:6" ht="12.75">
      <c r="B21" s="298" t="s">
        <v>148</v>
      </c>
      <c r="C21" s="135" t="s">
        <v>149</v>
      </c>
      <c r="D21" s="46">
        <v>73103</v>
      </c>
      <c r="E21" s="299">
        <v>640946.99</v>
      </c>
      <c r="F21" s="39"/>
    </row>
    <row r="22" spans="2:6" ht="12.75">
      <c r="B22" s="298" t="s">
        <v>150</v>
      </c>
      <c r="C22" s="135" t="s">
        <v>151</v>
      </c>
      <c r="D22" s="46">
        <v>58658</v>
      </c>
      <c r="E22" s="299">
        <v>226464</v>
      </c>
      <c r="F22" s="39"/>
    </row>
    <row r="23" spans="2:6" ht="12.75">
      <c r="B23" s="542" t="s">
        <v>152</v>
      </c>
      <c r="C23" s="542"/>
      <c r="D23" s="300">
        <f>SUM(D7:D22)</f>
        <v>1411596</v>
      </c>
      <c r="E23" s="301">
        <f>SUM(E7:E22)</f>
        <v>14034749.27</v>
      </c>
      <c r="F23" s="40"/>
    </row>
    <row r="24" spans="2:6" ht="21" customHeight="1">
      <c r="B24" s="541" t="s">
        <v>153</v>
      </c>
      <c r="C24" s="541"/>
      <c r="D24" s="300">
        <v>81739</v>
      </c>
      <c r="E24" s="301" t="s">
        <v>154</v>
      </c>
      <c r="F24" s="39"/>
    </row>
    <row r="25" spans="2:6" ht="12.75">
      <c r="B25" s="539"/>
      <c r="C25" s="539"/>
      <c r="D25" s="302"/>
      <c r="E25" s="303"/>
      <c r="F25" s="39"/>
    </row>
    <row r="26" spans="2:6" ht="14.25" customHeight="1">
      <c r="B26" s="541" t="s">
        <v>155</v>
      </c>
      <c r="C26" s="541"/>
      <c r="D26" s="300">
        <v>47948</v>
      </c>
      <c r="E26" s="301">
        <v>752457.94</v>
      </c>
      <c r="F26" s="39"/>
    </row>
    <row r="38" ht="12.75">
      <c r="E38" s="184" t="s">
        <v>156</v>
      </c>
    </row>
    <row r="39" spans="2:6" ht="15">
      <c r="B39" s="295"/>
      <c r="E39" s="540"/>
      <c r="F39" s="540"/>
    </row>
    <row r="40" spans="2:6" ht="30.75" customHeight="1">
      <c r="B40" s="544" t="s">
        <v>334</v>
      </c>
      <c r="C40" s="544"/>
      <c r="D40" s="544"/>
      <c r="E40" s="544"/>
      <c r="F40" s="184"/>
    </row>
    <row r="41" spans="2:6" ht="12.75">
      <c r="B41" s="39"/>
      <c r="C41" s="39"/>
      <c r="D41" s="54"/>
      <c r="E41" s="54"/>
      <c r="F41" s="39"/>
    </row>
    <row r="42" spans="2:6" ht="18" customHeight="1">
      <c r="B42" s="541" t="s">
        <v>0</v>
      </c>
      <c r="C42" s="541" t="s">
        <v>157</v>
      </c>
      <c r="D42" s="542" t="s">
        <v>299</v>
      </c>
      <c r="E42" s="542"/>
      <c r="F42" s="40"/>
    </row>
    <row r="43" spans="2:6" ht="30.75" customHeight="1">
      <c r="B43" s="545"/>
      <c r="C43" s="543"/>
      <c r="D43" s="297" t="s">
        <v>122</v>
      </c>
      <c r="E43" s="297" t="s">
        <v>123</v>
      </c>
      <c r="F43" s="39"/>
    </row>
    <row r="44" spans="2:6" ht="12.75">
      <c r="B44" s="298" t="s">
        <v>138</v>
      </c>
      <c r="C44" s="135" t="s">
        <v>158</v>
      </c>
      <c r="D44" s="46">
        <v>94</v>
      </c>
      <c r="E44" s="299">
        <v>2063.21</v>
      </c>
      <c r="F44" s="39"/>
    </row>
    <row r="45" spans="2:6" ht="12.75">
      <c r="B45" s="298" t="s">
        <v>138</v>
      </c>
      <c r="C45" s="135" t="s">
        <v>159</v>
      </c>
      <c r="D45" s="46">
        <v>14965</v>
      </c>
      <c r="E45" s="299">
        <v>363408.55</v>
      </c>
      <c r="F45" s="39"/>
    </row>
    <row r="46" spans="2:6" ht="12.75">
      <c r="B46" s="298" t="s">
        <v>138</v>
      </c>
      <c r="C46" s="135" t="s">
        <v>160</v>
      </c>
      <c r="D46" s="46">
        <v>9955</v>
      </c>
      <c r="E46" s="299">
        <v>218700.41</v>
      </c>
      <c r="F46" s="39"/>
    </row>
    <row r="47" spans="2:6" ht="12.75">
      <c r="B47" s="298" t="s">
        <v>138</v>
      </c>
      <c r="C47" s="135" t="s">
        <v>104</v>
      </c>
      <c r="D47" s="46">
        <v>4410</v>
      </c>
      <c r="E47" s="299">
        <v>97020</v>
      </c>
      <c r="F47" s="39"/>
    </row>
    <row r="48" spans="2:6" ht="12.75" hidden="1">
      <c r="B48" s="298" t="s">
        <v>138</v>
      </c>
      <c r="C48" s="135" t="s">
        <v>29</v>
      </c>
      <c r="D48" s="46">
        <v>0</v>
      </c>
      <c r="E48" s="299">
        <v>0</v>
      </c>
      <c r="F48" s="39"/>
    </row>
    <row r="49" spans="2:6" ht="12.75">
      <c r="B49" s="298" t="s">
        <v>138</v>
      </c>
      <c r="C49" s="135" t="s">
        <v>161</v>
      </c>
      <c r="D49" s="46">
        <v>18384</v>
      </c>
      <c r="E49" s="299">
        <v>69651</v>
      </c>
      <c r="F49" s="39"/>
    </row>
    <row r="50" spans="2:6" ht="12.75">
      <c r="B50" s="298" t="s">
        <v>138</v>
      </c>
      <c r="C50" s="135" t="s">
        <v>94</v>
      </c>
      <c r="D50" s="46">
        <v>140</v>
      </c>
      <c r="E50" s="299">
        <v>1614.77</v>
      </c>
      <c r="F50" s="39"/>
    </row>
    <row r="51" spans="2:6" ht="12.75">
      <c r="B51" s="542" t="s">
        <v>152</v>
      </c>
      <c r="C51" s="542"/>
      <c r="D51" s="300">
        <f>SUM(D44:D50)</f>
        <v>47948</v>
      </c>
      <c r="E51" s="301">
        <f>SUM(E44:E50)</f>
        <v>752457.9400000001</v>
      </c>
      <c r="F51" s="40"/>
    </row>
    <row r="52" spans="2:6" ht="12.75">
      <c r="B52" s="546"/>
      <c r="C52" s="546"/>
      <c r="D52" s="305"/>
      <c r="E52" s="306"/>
      <c r="F52" s="39"/>
    </row>
    <row r="53" spans="2:6" ht="12.75">
      <c r="B53" s="546"/>
      <c r="C53" s="546"/>
      <c r="D53" s="305"/>
      <c r="E53" s="306"/>
      <c r="F53" s="39"/>
    </row>
    <row r="54" spans="2:6" ht="15">
      <c r="B54" s="544" t="s">
        <v>335</v>
      </c>
      <c r="C54" s="544"/>
      <c r="D54" s="544"/>
      <c r="E54" s="544"/>
      <c r="F54" s="39"/>
    </row>
    <row r="55" spans="2:6" ht="12.75">
      <c r="B55" s="39"/>
      <c r="C55" s="39"/>
      <c r="D55" s="54"/>
      <c r="E55" s="54"/>
      <c r="F55" s="39"/>
    </row>
    <row r="56" spans="2:6" ht="22.5" customHeight="1">
      <c r="B56" s="541"/>
      <c r="C56" s="541" t="s">
        <v>163</v>
      </c>
      <c r="D56" s="542" t="s">
        <v>299</v>
      </c>
      <c r="E56" s="542"/>
      <c r="F56" s="39"/>
    </row>
    <row r="57" spans="2:6" ht="28.5" customHeight="1">
      <c r="B57" s="545"/>
      <c r="C57" s="543"/>
      <c r="D57" s="297" t="s">
        <v>122</v>
      </c>
      <c r="E57" s="297" t="s">
        <v>123</v>
      </c>
      <c r="F57" s="39"/>
    </row>
    <row r="58" spans="2:6" ht="12.75">
      <c r="B58" s="298"/>
      <c r="C58" s="135" t="s">
        <v>275</v>
      </c>
      <c r="D58" s="46">
        <v>1411596</v>
      </c>
      <c r="E58" s="299">
        <v>14034749.27</v>
      </c>
      <c r="F58" s="39"/>
    </row>
    <row r="59" spans="2:6" ht="12.75">
      <c r="B59" s="298"/>
      <c r="C59" s="135" t="s">
        <v>158</v>
      </c>
      <c r="D59" s="46">
        <v>94</v>
      </c>
      <c r="E59" s="299">
        <v>2063.21</v>
      </c>
      <c r="F59" s="39"/>
    </row>
    <row r="60" spans="2:6" ht="12.75">
      <c r="B60" s="298"/>
      <c r="C60" s="135" t="s">
        <v>159</v>
      </c>
      <c r="D60" s="46">
        <v>14965</v>
      </c>
      <c r="E60" s="299">
        <v>363408.55</v>
      </c>
      <c r="F60" s="39"/>
    </row>
    <row r="61" spans="2:6" ht="12.75">
      <c r="B61" s="298"/>
      <c r="C61" s="135" t="s">
        <v>160</v>
      </c>
      <c r="D61" s="46">
        <v>9955</v>
      </c>
      <c r="E61" s="299">
        <v>218700.41</v>
      </c>
      <c r="F61" s="39"/>
    </row>
    <row r="62" spans="2:6" ht="12.75">
      <c r="B62" s="298"/>
      <c r="C62" s="135" t="s">
        <v>104</v>
      </c>
      <c r="D62" s="46">
        <v>4410</v>
      </c>
      <c r="E62" s="299">
        <v>97020</v>
      </c>
      <c r="F62" s="39"/>
    </row>
    <row r="63" spans="2:6" ht="12.75" hidden="1">
      <c r="B63" s="298"/>
      <c r="C63" s="135" t="s">
        <v>29</v>
      </c>
      <c r="D63" s="46">
        <v>0</v>
      </c>
      <c r="E63" s="299">
        <v>0</v>
      </c>
      <c r="F63" s="39"/>
    </row>
    <row r="64" spans="2:6" ht="12.75">
      <c r="B64" s="298"/>
      <c r="C64" s="135" t="s">
        <v>161</v>
      </c>
      <c r="D64" s="46">
        <v>18384</v>
      </c>
      <c r="E64" s="299">
        <v>69651</v>
      </c>
      <c r="F64" s="39"/>
    </row>
    <row r="65" spans="2:6" ht="12.75">
      <c r="B65" s="298"/>
      <c r="C65" s="135" t="s">
        <v>94</v>
      </c>
      <c r="D65" s="46">
        <v>140</v>
      </c>
      <c r="E65" s="299">
        <v>1614.77</v>
      </c>
      <c r="F65" s="39"/>
    </row>
    <row r="66" spans="2:6" ht="12.75">
      <c r="B66" s="542" t="s">
        <v>164</v>
      </c>
      <c r="C66" s="542"/>
      <c r="D66" s="300">
        <f>SUM(D58:D65)</f>
        <v>1459544</v>
      </c>
      <c r="E66" s="301">
        <f>SUM(E58:E65)</f>
        <v>14787207.21</v>
      </c>
      <c r="F66" s="39"/>
    </row>
  </sheetData>
  <sheetProtection/>
  <mergeCells count="21">
    <mergeCell ref="B66:C66"/>
    <mergeCell ref="B52:C52"/>
    <mergeCell ref="B53:C53"/>
    <mergeCell ref="B54:E54"/>
    <mergeCell ref="B56:B57"/>
    <mergeCell ref="D42:E42"/>
    <mergeCell ref="B42:B43"/>
    <mergeCell ref="B3:E3"/>
    <mergeCell ref="B5:B6"/>
    <mergeCell ref="C5:C6"/>
    <mergeCell ref="D5:E5"/>
    <mergeCell ref="B23:C23"/>
    <mergeCell ref="B24:C24"/>
    <mergeCell ref="B25:C25"/>
    <mergeCell ref="E39:F39"/>
    <mergeCell ref="B26:C26"/>
    <mergeCell ref="D56:E56"/>
    <mergeCell ref="C56:C57"/>
    <mergeCell ref="B40:E40"/>
    <mergeCell ref="B51:C51"/>
    <mergeCell ref="C42:C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165</v>
      </c>
    </row>
    <row r="3" spans="2:6" ht="42" customHeight="1">
      <c r="B3" s="555" t="s">
        <v>301</v>
      </c>
      <c r="C3" s="555"/>
      <c r="D3" s="555"/>
      <c r="E3" s="555"/>
      <c r="F3" s="555"/>
    </row>
    <row r="4" spans="2:6" ht="16.5" customHeight="1">
      <c r="B4" s="275"/>
      <c r="C4" s="275"/>
      <c r="D4" s="275"/>
      <c r="E4" s="275"/>
      <c r="F4" s="275"/>
    </row>
    <row r="5" spans="2:6" ht="12.75">
      <c r="B5" s="1"/>
      <c r="C5" s="1"/>
      <c r="D5" s="10"/>
      <c r="E5" s="1"/>
      <c r="F5" s="1"/>
    </row>
    <row r="6" spans="2:6" ht="33.75">
      <c r="B6" s="307" t="s">
        <v>0</v>
      </c>
      <c r="C6" s="308" t="s">
        <v>166</v>
      </c>
      <c r="D6" s="309" t="s">
        <v>24</v>
      </c>
      <c r="E6" s="309" t="s">
        <v>25</v>
      </c>
      <c r="F6" s="309" t="s">
        <v>302</v>
      </c>
    </row>
    <row r="7" spans="2:6" ht="12.75">
      <c r="B7" s="310" t="s">
        <v>167</v>
      </c>
      <c r="C7" s="550" t="s">
        <v>104</v>
      </c>
      <c r="D7" s="551"/>
      <c r="E7" s="551"/>
      <c r="F7" s="551"/>
    </row>
    <row r="8" spans="2:6" ht="12.75">
      <c r="B8" s="311"/>
      <c r="C8" s="312"/>
      <c r="D8" s="313"/>
      <c r="E8" s="76">
        <f>SUM(E9:E10)</f>
        <v>1187338.14</v>
      </c>
      <c r="F8" s="76">
        <f>SUM(F9:F10)</f>
        <v>497364.52</v>
      </c>
    </row>
    <row r="9" spans="2:6" ht="13.5" customHeight="1">
      <c r="B9" s="304" t="s">
        <v>26</v>
      </c>
      <c r="C9" s="314" t="s">
        <v>168</v>
      </c>
      <c r="D9" s="329">
        <v>1993</v>
      </c>
      <c r="E9" s="315">
        <v>1090318.14</v>
      </c>
      <c r="F9" s="315">
        <v>497364.52</v>
      </c>
    </row>
    <row r="10" spans="2:6" ht="12.75">
      <c r="B10" s="316" t="s">
        <v>169</v>
      </c>
      <c r="C10" s="78" t="s">
        <v>170</v>
      </c>
      <c r="D10" s="406">
        <v>2009</v>
      </c>
      <c r="E10" s="4">
        <v>97020</v>
      </c>
      <c r="F10" s="317">
        <v>0</v>
      </c>
    </row>
    <row r="11" spans="2:6" ht="12.75">
      <c r="B11" s="310" t="s">
        <v>171</v>
      </c>
      <c r="C11" s="550" t="s">
        <v>172</v>
      </c>
      <c r="D11" s="556"/>
      <c r="E11" s="556"/>
      <c r="F11" s="556"/>
    </row>
    <row r="12" spans="2:6" ht="12.75">
      <c r="B12" s="311"/>
      <c r="C12" s="312"/>
      <c r="D12" s="78"/>
      <c r="E12" s="81">
        <f>SUM(E13:E18)</f>
        <v>8829410.5</v>
      </c>
      <c r="F12" s="81">
        <f>SUM(F13:F18)</f>
        <v>3178122.63</v>
      </c>
    </row>
    <row r="13" spans="2:6" ht="18" customHeight="1">
      <c r="B13" s="304" t="s">
        <v>26</v>
      </c>
      <c r="C13" s="314" t="s">
        <v>173</v>
      </c>
      <c r="D13" s="405">
        <v>2008</v>
      </c>
      <c r="E13" s="318">
        <v>922549.63</v>
      </c>
      <c r="F13" s="318">
        <v>443977</v>
      </c>
    </row>
    <row r="14" spans="2:6" ht="13.5" customHeight="1">
      <c r="B14" s="304" t="s">
        <v>169</v>
      </c>
      <c r="C14" s="314" t="s">
        <v>174</v>
      </c>
      <c r="D14" s="405">
        <v>2008</v>
      </c>
      <c r="E14" s="318">
        <v>1318683.21</v>
      </c>
      <c r="F14" s="318">
        <v>634616.33</v>
      </c>
    </row>
    <row r="15" spans="2:6" ht="18.75" customHeight="1">
      <c r="B15" s="304" t="s">
        <v>27</v>
      </c>
      <c r="C15" s="314" t="s">
        <v>175</v>
      </c>
      <c r="D15" s="405">
        <v>2000</v>
      </c>
      <c r="E15" s="318">
        <v>514062.68</v>
      </c>
      <c r="F15" s="318">
        <v>247392.71</v>
      </c>
    </row>
    <row r="16" spans="2:6" ht="15" customHeight="1">
      <c r="B16" s="304" t="s">
        <v>176</v>
      </c>
      <c r="C16" s="314" t="s">
        <v>177</v>
      </c>
      <c r="D16" s="405">
        <v>2002</v>
      </c>
      <c r="E16" s="318">
        <v>4380560</v>
      </c>
      <c r="F16" s="318">
        <v>1520294.35</v>
      </c>
    </row>
    <row r="17" spans="2:6" ht="14.25" customHeight="1">
      <c r="B17" s="304" t="s">
        <v>178</v>
      </c>
      <c r="C17" s="314" t="s">
        <v>179</v>
      </c>
      <c r="D17" s="405">
        <v>2006</v>
      </c>
      <c r="E17" s="318">
        <v>1474854.57</v>
      </c>
      <c r="F17" s="318">
        <v>331842.24</v>
      </c>
    </row>
    <row r="18" spans="2:6" ht="12.75">
      <c r="B18" s="304" t="s">
        <v>180</v>
      </c>
      <c r="C18" s="78" t="s">
        <v>170</v>
      </c>
      <c r="D18" s="12">
        <v>2009</v>
      </c>
      <c r="E18" s="4">
        <v>218700.41</v>
      </c>
      <c r="F18" s="317">
        <v>0</v>
      </c>
    </row>
    <row r="19" spans="2:6" ht="12.75">
      <c r="B19" s="310" t="s">
        <v>181</v>
      </c>
      <c r="C19" s="550" t="s">
        <v>159</v>
      </c>
      <c r="D19" s="551"/>
      <c r="E19" s="551"/>
      <c r="F19" s="551"/>
    </row>
    <row r="20" spans="2:6" ht="12.75">
      <c r="B20" s="316"/>
      <c r="C20" s="78"/>
      <c r="D20" s="12"/>
      <c r="E20" s="153">
        <f>SUM(E21:E22)</f>
        <v>1752550.1500000001</v>
      </c>
      <c r="F20" s="153">
        <f>SUM(F21:F22)</f>
        <v>424632.48</v>
      </c>
    </row>
    <row r="21" spans="2:6" ht="13.5" customHeight="1">
      <c r="B21" s="316" t="s">
        <v>26</v>
      </c>
      <c r="C21" s="78" t="s">
        <v>168</v>
      </c>
      <c r="D21" s="12">
        <v>2008</v>
      </c>
      <c r="E21" s="317">
        <v>1389141.6</v>
      </c>
      <c r="F21" s="480">
        <v>424632.48</v>
      </c>
    </row>
    <row r="22" spans="2:6" ht="12.75">
      <c r="B22" s="316" t="s">
        <v>169</v>
      </c>
      <c r="C22" s="78" t="s">
        <v>170</v>
      </c>
      <c r="D22" s="12">
        <v>2009</v>
      </c>
      <c r="E22" s="4">
        <v>363408.55</v>
      </c>
      <c r="F22" s="4">
        <v>0</v>
      </c>
    </row>
    <row r="23" spans="2:6" ht="12.75">
      <c r="B23" s="310" t="s">
        <v>182</v>
      </c>
      <c r="C23" s="550" t="s">
        <v>158</v>
      </c>
      <c r="D23" s="551"/>
      <c r="E23" s="551"/>
      <c r="F23" s="551"/>
    </row>
    <row r="24" spans="2:6" ht="12.75">
      <c r="B24" s="557"/>
      <c r="C24" s="557"/>
      <c r="D24" s="557"/>
      <c r="E24" s="319">
        <f>SUM(E25:E26)</f>
        <v>30261.5</v>
      </c>
      <c r="F24" s="319">
        <f>SUM(F25:F26)</f>
        <v>13570.43</v>
      </c>
    </row>
    <row r="25" spans="2:6" ht="12.75">
      <c r="B25" s="316" t="s">
        <v>26</v>
      </c>
      <c r="C25" s="78" t="s">
        <v>170</v>
      </c>
      <c r="D25" s="12">
        <v>2009</v>
      </c>
      <c r="E25" s="4">
        <v>2063.21</v>
      </c>
      <c r="F25" s="4">
        <v>0</v>
      </c>
    </row>
    <row r="26" spans="2:6" ht="13.5" customHeight="1">
      <c r="B26" s="316" t="s">
        <v>169</v>
      </c>
      <c r="C26" s="78" t="s">
        <v>183</v>
      </c>
      <c r="D26" s="12">
        <v>2009</v>
      </c>
      <c r="E26" s="4">
        <v>28198.29</v>
      </c>
      <c r="F26" s="4">
        <v>13570.43</v>
      </c>
    </row>
    <row r="27" spans="2:6" ht="12.75">
      <c r="B27" s="310" t="s">
        <v>184</v>
      </c>
      <c r="C27" s="550" t="s">
        <v>185</v>
      </c>
      <c r="D27" s="551"/>
      <c r="E27" s="551"/>
      <c r="F27" s="551"/>
    </row>
    <row r="28" spans="2:6" ht="12.75">
      <c r="B28" s="311"/>
      <c r="C28" s="312"/>
      <c r="D28" s="313"/>
      <c r="E28" s="320">
        <f>SUM(E29:E31)</f>
        <v>633652.96</v>
      </c>
      <c r="F28" s="320">
        <f>SUM(F29:F31)</f>
        <v>222689.4</v>
      </c>
    </row>
    <row r="29" spans="2:6" ht="12.75">
      <c r="B29" s="316" t="s">
        <v>26</v>
      </c>
      <c r="C29" s="78" t="s">
        <v>186</v>
      </c>
      <c r="D29" s="12">
        <v>2009</v>
      </c>
      <c r="E29" s="4">
        <v>69651</v>
      </c>
      <c r="F29" s="215">
        <v>0</v>
      </c>
    </row>
    <row r="30" spans="2:6" ht="15" customHeight="1">
      <c r="B30" s="316" t="s">
        <v>169</v>
      </c>
      <c r="C30" s="78" t="s">
        <v>187</v>
      </c>
      <c r="D30" s="12">
        <v>2009</v>
      </c>
      <c r="E30" s="4">
        <v>43904.87</v>
      </c>
      <c r="F30" s="215">
        <v>34404.18</v>
      </c>
    </row>
    <row r="31" spans="2:6" ht="27.75" customHeight="1">
      <c r="B31" s="316" t="s">
        <v>27</v>
      </c>
      <c r="C31" s="78" t="s">
        <v>188</v>
      </c>
      <c r="D31" s="12">
        <v>2009</v>
      </c>
      <c r="E31" s="4">
        <v>520097.09</v>
      </c>
      <c r="F31" s="215">
        <v>188285.22</v>
      </c>
    </row>
    <row r="32" spans="2:6" ht="12.75" hidden="1">
      <c r="B32" s="310" t="s">
        <v>28</v>
      </c>
      <c r="C32" s="550" t="s">
        <v>29</v>
      </c>
      <c r="D32" s="551"/>
      <c r="E32" s="551"/>
      <c r="F32" s="551"/>
    </row>
    <row r="33" spans="2:6" ht="12.75" hidden="1">
      <c r="B33" s="321"/>
      <c r="C33" s="322"/>
      <c r="D33" s="313"/>
      <c r="E33" s="76">
        <f>SUM(E34:E35)</f>
        <v>0</v>
      </c>
      <c r="F33" s="76">
        <f>SUM(F34:F35)</f>
        <v>0</v>
      </c>
    </row>
    <row r="34" spans="2:6" ht="12.75" hidden="1">
      <c r="B34" s="323" t="s">
        <v>26</v>
      </c>
      <c r="C34" s="17"/>
      <c r="D34" s="12"/>
      <c r="E34" s="4"/>
      <c r="F34" s="4"/>
    </row>
    <row r="35" spans="2:6" ht="12.75" hidden="1">
      <c r="B35" s="323" t="s">
        <v>169</v>
      </c>
      <c r="C35" s="17"/>
      <c r="D35" s="12"/>
      <c r="E35" s="4"/>
      <c r="F35" s="4"/>
    </row>
    <row r="36" spans="2:6" ht="12.75">
      <c r="B36" s="310" t="s">
        <v>28</v>
      </c>
      <c r="C36" s="550" t="s">
        <v>94</v>
      </c>
      <c r="D36" s="551"/>
      <c r="E36" s="551"/>
      <c r="F36" s="551"/>
    </row>
    <row r="37" spans="2:6" ht="12.75">
      <c r="B37" s="324"/>
      <c r="C37" s="325"/>
      <c r="D37" s="326"/>
      <c r="E37" s="320">
        <f>SUM(E38:E39)</f>
        <v>54058.35</v>
      </c>
      <c r="F37" s="320">
        <f>SUM(F38:F39)</f>
        <v>14538.91</v>
      </c>
    </row>
    <row r="38" spans="2:6" ht="12.75">
      <c r="B38" s="327" t="s">
        <v>26</v>
      </c>
      <c r="C38" s="328" t="s">
        <v>170</v>
      </c>
      <c r="D38" s="329">
        <v>2009</v>
      </c>
      <c r="E38" s="330">
        <v>1614.77</v>
      </c>
      <c r="F38" s="330">
        <v>0</v>
      </c>
    </row>
    <row r="39" spans="2:6" ht="13.5" customHeight="1">
      <c r="B39" s="327" t="s">
        <v>169</v>
      </c>
      <c r="C39" s="328" t="s">
        <v>189</v>
      </c>
      <c r="D39" s="329">
        <v>2009</v>
      </c>
      <c r="E39" s="330">
        <v>52443.58</v>
      </c>
      <c r="F39" s="330">
        <v>14538.91</v>
      </c>
    </row>
    <row r="40" spans="2:6" ht="12.75">
      <c r="B40" s="292"/>
      <c r="C40" s="292"/>
      <c r="D40" s="329"/>
      <c r="E40" s="330"/>
      <c r="F40" s="330"/>
    </row>
    <row r="41" spans="2:6" ht="12.75">
      <c r="B41" s="552" t="s">
        <v>30</v>
      </c>
      <c r="C41" s="553"/>
      <c r="D41" s="554"/>
      <c r="E41" s="331">
        <f>E8+E12+E20+E24+E28+E33+E37</f>
        <v>12487271.6</v>
      </c>
      <c r="F41" s="331">
        <f>F8+F12+F20+F24+F28+F33+F37</f>
        <v>4350918.37</v>
      </c>
    </row>
    <row r="42" spans="2:6" ht="12.75">
      <c r="B42" s="547" t="s">
        <v>340</v>
      </c>
      <c r="C42" s="548"/>
      <c r="D42" s="549"/>
      <c r="E42" s="497">
        <f>E9+E13+E14+E15+E16+E17+E21+E26+E30+E31+E39</f>
        <v>11734813.659999998</v>
      </c>
      <c r="F42" s="496"/>
    </row>
    <row r="43" spans="2:6" ht="12.75">
      <c r="B43" s="547" t="s">
        <v>341</v>
      </c>
      <c r="C43" s="548"/>
      <c r="D43" s="549"/>
      <c r="E43" s="497">
        <f>E10+E18+E22+E25+E29+E38</f>
        <v>752457.94</v>
      </c>
      <c r="F43" s="496"/>
    </row>
    <row r="44" ht="12.75">
      <c r="E44" s="498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0"/>
  <sheetViews>
    <sheetView zoomScalePageLayoutView="0" workbookViewId="0" topLeftCell="A64">
      <selection activeCell="I80" sqref="I80"/>
    </sheetView>
  </sheetViews>
  <sheetFormatPr defaultColWidth="9.140625" defaultRowHeight="12.75"/>
  <cols>
    <col min="1" max="1" width="0.5625" style="0" customWidth="1"/>
    <col min="2" max="2" width="28.8515625" style="0" customWidth="1"/>
    <col min="3" max="3" width="14.7109375" style="0" customWidth="1"/>
    <col min="4" max="5" width="15.140625" style="0" customWidth="1"/>
    <col min="6" max="6" width="14.7109375" style="0" customWidth="1"/>
  </cols>
  <sheetData>
    <row r="1" spans="2:6" ht="17.25" customHeight="1">
      <c r="B1" s="424"/>
      <c r="C1" s="425"/>
      <c r="D1" s="425"/>
      <c r="E1" s="425"/>
      <c r="F1" s="426" t="s">
        <v>190</v>
      </c>
    </row>
    <row r="2" spans="2:6" ht="53.25" customHeight="1">
      <c r="B2" s="576" t="s">
        <v>287</v>
      </c>
      <c r="C2" s="576"/>
      <c r="D2" s="576"/>
      <c r="E2" s="576"/>
      <c r="F2" s="427"/>
    </row>
    <row r="3" spans="2:6" ht="24" customHeight="1">
      <c r="B3" s="576" t="s">
        <v>191</v>
      </c>
      <c r="C3" s="576"/>
      <c r="D3" s="576"/>
      <c r="E3" s="576"/>
      <c r="F3" s="421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52" t="s">
        <v>12</v>
      </c>
      <c r="C5" s="332" t="s">
        <v>280</v>
      </c>
      <c r="D5" s="332" t="s">
        <v>288</v>
      </c>
      <c r="E5" s="414" t="s">
        <v>13</v>
      </c>
      <c r="F5" s="409"/>
    </row>
    <row r="6" spans="2:6" ht="39" customHeight="1">
      <c r="B6" s="333" t="s">
        <v>14</v>
      </c>
      <c r="C6" s="334">
        <f>C13+C11+C10+C9+C8+C7</f>
        <v>89809594.98000002</v>
      </c>
      <c r="D6" s="334">
        <f>SUM(D7:D11)+D13</f>
        <v>102407101.28999999</v>
      </c>
      <c r="E6" s="415">
        <f>E7+E8+E9+E10+E11+E13</f>
        <v>12597506.31</v>
      </c>
      <c r="F6" s="410"/>
    </row>
    <row r="7" spans="2:6" ht="21.75" customHeight="1">
      <c r="B7" s="335" t="s">
        <v>192</v>
      </c>
      <c r="C7" s="336">
        <v>13389691.96</v>
      </c>
      <c r="D7" s="336">
        <v>14034749.27</v>
      </c>
      <c r="E7" s="416">
        <f>D7-C7</f>
        <v>645057.3099999987</v>
      </c>
      <c r="F7" s="411"/>
    </row>
    <row r="8" spans="2:6" ht="19.5" customHeight="1">
      <c r="B8" s="335" t="s">
        <v>15</v>
      </c>
      <c r="C8" s="6">
        <v>54785576.99</v>
      </c>
      <c r="D8" s="6">
        <v>75887386.31</v>
      </c>
      <c r="E8" s="416">
        <f aca="true" t="shared" si="0" ref="E8:E13">D8-C8</f>
        <v>21101809.32</v>
      </c>
      <c r="F8" s="411"/>
    </row>
    <row r="9" spans="2:6" ht="40.5" customHeight="1">
      <c r="B9" s="335" t="s">
        <v>16</v>
      </c>
      <c r="C9" s="337">
        <v>1942680.39</v>
      </c>
      <c r="D9" s="337">
        <v>4176193.99</v>
      </c>
      <c r="E9" s="416">
        <f t="shared" si="0"/>
        <v>2233513.6000000006</v>
      </c>
      <c r="F9" s="412"/>
    </row>
    <row r="10" spans="2:6" ht="24" customHeight="1">
      <c r="B10" s="335" t="s">
        <v>17</v>
      </c>
      <c r="C10" s="27">
        <v>240697.52</v>
      </c>
      <c r="D10" s="27">
        <v>240697.52</v>
      </c>
      <c r="E10" s="416">
        <f t="shared" si="0"/>
        <v>0</v>
      </c>
      <c r="F10" s="411"/>
    </row>
    <row r="11" spans="2:6" ht="22.5" customHeight="1">
      <c r="B11" s="338" t="s">
        <v>89</v>
      </c>
      <c r="C11" s="339">
        <v>3727270.97</v>
      </c>
      <c r="D11" s="339">
        <v>3764783.29</v>
      </c>
      <c r="E11" s="416">
        <f t="shared" si="0"/>
        <v>37512.31999999983</v>
      </c>
      <c r="F11" s="412"/>
    </row>
    <row r="12" spans="2:6" ht="21" customHeight="1">
      <c r="B12" s="340" t="s">
        <v>193</v>
      </c>
      <c r="C12" s="341">
        <v>1919001.39</v>
      </c>
      <c r="D12" s="341">
        <v>1949535.55</v>
      </c>
      <c r="E12" s="416">
        <f t="shared" si="0"/>
        <v>30534.16000000015</v>
      </c>
      <c r="F12" s="412"/>
    </row>
    <row r="13" spans="2:6" ht="24" customHeight="1" thickBot="1">
      <c r="B13" s="340" t="s">
        <v>18</v>
      </c>
      <c r="C13" s="342">
        <v>15723677.15</v>
      </c>
      <c r="D13" s="342">
        <v>4303290.91</v>
      </c>
      <c r="E13" s="416">
        <f t="shared" si="0"/>
        <v>-11420386.24</v>
      </c>
      <c r="F13" s="411"/>
    </row>
    <row r="14" spans="2:6" ht="27.75" customHeight="1" thickBot="1">
      <c r="B14" s="343" t="s">
        <v>194</v>
      </c>
      <c r="C14" s="344">
        <v>245279.59</v>
      </c>
      <c r="D14" s="344">
        <v>275343.95</v>
      </c>
      <c r="E14" s="417">
        <f>D14-C14</f>
        <v>30064.360000000015</v>
      </c>
      <c r="F14" s="410"/>
    </row>
    <row r="15" spans="2:6" ht="29.25" customHeight="1" thickBot="1">
      <c r="B15" s="346" t="s">
        <v>19</v>
      </c>
      <c r="C15" s="347">
        <v>0</v>
      </c>
      <c r="D15" s="347">
        <v>0</v>
      </c>
      <c r="E15" s="418">
        <f>C15-D15</f>
        <v>0</v>
      </c>
      <c r="F15" s="410"/>
    </row>
    <row r="16" spans="2:6" ht="27" customHeight="1">
      <c r="B16" s="348" t="s">
        <v>20</v>
      </c>
      <c r="C16" s="349">
        <v>0</v>
      </c>
      <c r="D16" s="349">
        <v>0</v>
      </c>
      <c r="E16" s="419">
        <f>C16-D16</f>
        <v>0</v>
      </c>
      <c r="F16" s="413"/>
    </row>
    <row r="17" spans="2:6" ht="19.5" customHeight="1" thickBot="1">
      <c r="B17" s="350" t="s">
        <v>21</v>
      </c>
      <c r="C17" s="351">
        <v>0</v>
      </c>
      <c r="D17" s="351">
        <v>0</v>
      </c>
      <c r="E17" s="420">
        <f>C17-D17</f>
        <v>0</v>
      </c>
      <c r="F17" s="413"/>
    </row>
    <row r="18" spans="2:6" ht="13.5" thickBot="1">
      <c r="B18" s="352" t="s">
        <v>22</v>
      </c>
      <c r="C18" s="344">
        <f>C6+C14+C15</f>
        <v>90054874.57000002</v>
      </c>
      <c r="D18" s="344">
        <f>SUM(D6,D14,D15,)</f>
        <v>102682445.24</v>
      </c>
      <c r="E18" s="345">
        <f>E6+E14+E15</f>
        <v>12627570.67</v>
      </c>
      <c r="F18" s="410"/>
    </row>
    <row r="19" spans="2:6" ht="12.75">
      <c r="B19" s="28"/>
      <c r="C19" s="3"/>
      <c r="D19" s="3"/>
      <c r="E19" s="3"/>
      <c r="F19" s="7"/>
    </row>
    <row r="20" spans="2:6" ht="12.75">
      <c r="B20" s="577"/>
      <c r="C20" s="577"/>
      <c r="D20" s="577"/>
      <c r="E20" s="577"/>
      <c r="F20" s="407"/>
    </row>
    <row r="21" spans="2:6" ht="12.75">
      <c r="B21" s="577"/>
      <c r="C21" s="577"/>
      <c r="D21" s="577"/>
      <c r="E21" s="577"/>
      <c r="F21" s="577"/>
    </row>
    <row r="22" spans="2:6" ht="12.75">
      <c r="B22" s="577"/>
      <c r="C22" s="577"/>
      <c r="D22" s="577"/>
      <c r="E22" s="577"/>
      <c r="F22" s="577"/>
    </row>
    <row r="23" spans="2:6" ht="11.25" customHeight="1">
      <c r="B23" s="408"/>
      <c r="C23" s="408"/>
      <c r="D23" s="408"/>
      <c r="E23" s="408"/>
      <c r="F23" s="408"/>
    </row>
    <row r="24" spans="2:6" ht="12.75">
      <c r="B24" s="408"/>
      <c r="C24" s="408"/>
      <c r="D24" s="408"/>
      <c r="E24" s="408"/>
      <c r="F24" s="408"/>
    </row>
    <row r="40" spans="2:6" ht="12.75">
      <c r="B40" s="1"/>
      <c r="C40" s="1"/>
      <c r="D40" s="540" t="s">
        <v>195</v>
      </c>
      <c r="E40" s="540"/>
      <c r="F40" s="540"/>
    </row>
    <row r="41" spans="2:5" ht="39.75" customHeight="1">
      <c r="B41" s="569" t="s">
        <v>321</v>
      </c>
      <c r="C41" s="571"/>
      <c r="D41" s="571"/>
      <c r="E41" s="571"/>
    </row>
    <row r="42" spans="2:5" ht="23.25" customHeight="1">
      <c r="B42" s="568" t="s">
        <v>158</v>
      </c>
      <c r="C42" s="568"/>
      <c r="D42" s="568"/>
      <c r="E42" s="568"/>
    </row>
    <row r="43" spans="2:5" ht="12.75">
      <c r="B43" s="3"/>
      <c r="C43" s="3"/>
      <c r="D43" s="3"/>
      <c r="E43" s="3"/>
    </row>
    <row r="44" spans="2:5" ht="38.25">
      <c r="B44" s="188" t="s">
        <v>12</v>
      </c>
      <c r="C44" s="448" t="s">
        <v>279</v>
      </c>
      <c r="D44" s="448" t="s">
        <v>288</v>
      </c>
      <c r="E44" s="188" t="s">
        <v>13</v>
      </c>
    </row>
    <row r="45" spans="2:5" ht="29.25" customHeight="1">
      <c r="B45" s="220" t="s">
        <v>14</v>
      </c>
      <c r="C45" s="221">
        <f>SUM(C46:C51)</f>
        <v>49419.4</v>
      </c>
      <c r="D45" s="221">
        <f>SUM(D46:D51)</f>
        <v>49419.4</v>
      </c>
      <c r="E45" s="221">
        <f aca="true" t="shared" si="1" ref="E45:E51">D45-C45</f>
        <v>0</v>
      </c>
    </row>
    <row r="46" spans="2:5" ht="12.75">
      <c r="B46" s="222" t="s">
        <v>192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15657.9</v>
      </c>
      <c r="D48" s="225">
        <v>15657.9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89</v>
      </c>
      <c r="C50" s="226">
        <v>3500</v>
      </c>
      <c r="D50" s="226">
        <v>3500</v>
      </c>
      <c r="E50" s="223">
        <f t="shared" si="1"/>
        <v>0</v>
      </c>
    </row>
    <row r="51" spans="2:5" ht="12.75">
      <c r="B51" s="222" t="s">
        <v>18</v>
      </c>
      <c r="C51" s="27">
        <v>0</v>
      </c>
      <c r="D51" s="226"/>
      <c r="E51" s="223">
        <f t="shared" si="1"/>
        <v>0</v>
      </c>
    </row>
    <row r="52" spans="2:5" ht="28.5" customHeight="1">
      <c r="B52" s="220" t="s">
        <v>194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49419.4</v>
      </c>
      <c r="D56" s="221">
        <f>SUM(D45,D52,D53,)</f>
        <v>49419.4</v>
      </c>
      <c r="E56" s="221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572" t="s">
        <v>159</v>
      </c>
      <c r="C58" s="573"/>
      <c r="D58" s="573"/>
      <c r="E58" s="573"/>
    </row>
    <row r="59" spans="2:5" ht="12.75">
      <c r="B59" s="28"/>
      <c r="C59" s="3"/>
      <c r="D59" s="29"/>
      <c r="E59" s="3"/>
    </row>
    <row r="60" spans="2:5" ht="38.25">
      <c r="B60" s="188" t="s">
        <v>12</v>
      </c>
      <c r="C60" s="448" t="s">
        <v>279</v>
      </c>
      <c r="D60" s="448" t="s">
        <v>288</v>
      </c>
      <c r="E60" s="188" t="s">
        <v>13</v>
      </c>
    </row>
    <row r="61" spans="2:5" ht="28.5" customHeight="1">
      <c r="B61" s="356" t="s">
        <v>14</v>
      </c>
      <c r="C61" s="357">
        <f>SUM(C62:C67)</f>
        <v>2408200.39</v>
      </c>
      <c r="D61" s="357">
        <f>SUM(D62:D67)</f>
        <v>1990098.53</v>
      </c>
      <c r="E61" s="357">
        <f>D61-C61</f>
        <v>-418101.8600000001</v>
      </c>
    </row>
    <row r="62" spans="2:5" ht="15" customHeight="1">
      <c r="B62" s="222" t="s">
        <v>192</v>
      </c>
      <c r="C62" s="223">
        <v>776514</v>
      </c>
      <c r="D62" s="223">
        <v>363408.55</v>
      </c>
      <c r="E62" s="223">
        <f aca="true" t="shared" si="2" ref="E62:E67">C62-D62</f>
        <v>413105.45</v>
      </c>
    </row>
    <row r="63" spans="2:5" ht="12.75">
      <c r="B63" s="222" t="s">
        <v>15</v>
      </c>
      <c r="C63" s="6">
        <v>1463089.81</v>
      </c>
      <c r="D63" s="6">
        <v>1463089.81</v>
      </c>
      <c r="E63" s="223">
        <f>D63-C63</f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89</v>
      </c>
      <c r="C66" s="226">
        <v>25940.31</v>
      </c>
      <c r="D66" s="226">
        <v>20943.9</v>
      </c>
      <c r="E66" s="223">
        <f>D66-C66</f>
        <v>-4996.41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194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2408200.39</v>
      </c>
      <c r="D72" s="221">
        <f>SUM(D61,D68,D69,)</f>
        <v>1990098.53</v>
      </c>
      <c r="E72" s="221">
        <f>SUM(E61,E68,E69,)</f>
        <v>-418101.8600000001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6" ht="14.25" customHeight="1">
      <c r="B76" s="1"/>
      <c r="C76" s="1"/>
      <c r="D76" s="540" t="s">
        <v>196</v>
      </c>
      <c r="E76" s="540"/>
      <c r="F76" s="540"/>
    </row>
    <row r="77" spans="2:5" ht="45.75" customHeight="1">
      <c r="B77" s="569" t="s">
        <v>321</v>
      </c>
      <c r="C77" s="574"/>
      <c r="D77" s="574"/>
      <c r="E77" s="574"/>
    </row>
    <row r="78" spans="2:5" ht="21" customHeight="1">
      <c r="B78" s="568" t="s">
        <v>160</v>
      </c>
      <c r="C78" s="568"/>
      <c r="D78" s="568"/>
      <c r="E78" s="568"/>
    </row>
    <row r="79" spans="2:5" ht="12.75" customHeight="1">
      <c r="B79" s="3"/>
      <c r="C79" s="3"/>
      <c r="D79" s="3"/>
      <c r="E79" s="3"/>
    </row>
    <row r="80" spans="2:5" ht="42.75" customHeight="1">
      <c r="B80" s="188" t="s">
        <v>12</v>
      </c>
      <c r="C80" s="449" t="s">
        <v>279</v>
      </c>
      <c r="D80" s="448" t="s">
        <v>288</v>
      </c>
      <c r="E80" s="188" t="s">
        <v>13</v>
      </c>
    </row>
    <row r="81" spans="2:5" ht="28.5" customHeight="1">
      <c r="B81" s="220" t="s">
        <v>14</v>
      </c>
      <c r="C81" s="221">
        <f>SUM(C82:C87)</f>
        <v>9040920.74</v>
      </c>
      <c r="D81" s="221">
        <f>SUM(D82:D87)</f>
        <v>9040920.74</v>
      </c>
      <c r="E81" s="221">
        <f aca="true" t="shared" si="3" ref="E81:E87">D81-C81</f>
        <v>0</v>
      </c>
    </row>
    <row r="82" spans="2:5" ht="18.75" customHeight="1">
      <c r="B82" s="222" t="s">
        <v>192</v>
      </c>
      <c r="C82" s="223">
        <v>218700.41</v>
      </c>
      <c r="D82" s="223">
        <v>218700.41</v>
      </c>
      <c r="E82" s="223">
        <f t="shared" si="3"/>
        <v>0</v>
      </c>
    </row>
    <row r="83" spans="2:5" ht="18.75" customHeight="1">
      <c r="B83" s="222" t="s">
        <v>15</v>
      </c>
      <c r="C83" s="6">
        <v>8610710.09</v>
      </c>
      <c r="D83" s="6">
        <v>8610710.09</v>
      </c>
      <c r="E83" s="223">
        <f t="shared" si="3"/>
        <v>0</v>
      </c>
    </row>
    <row r="84" spans="2:5" ht="26.25" customHeight="1">
      <c r="B84" s="222" t="s">
        <v>16</v>
      </c>
      <c r="C84" s="225">
        <v>165996.14</v>
      </c>
      <c r="D84" s="225">
        <v>165996.14</v>
      </c>
      <c r="E84" s="223">
        <f t="shared" si="3"/>
        <v>0</v>
      </c>
    </row>
    <row r="85" spans="2:5" ht="18.75" customHeight="1">
      <c r="B85" s="222" t="s">
        <v>17</v>
      </c>
      <c r="C85" s="27">
        <v>0</v>
      </c>
      <c r="D85" s="27">
        <v>0</v>
      </c>
      <c r="E85" s="223">
        <f t="shared" si="3"/>
        <v>0</v>
      </c>
    </row>
    <row r="86" spans="2:5" ht="18.75" customHeight="1">
      <c r="B86" s="222" t="s">
        <v>89</v>
      </c>
      <c r="C86" s="226">
        <v>45514.1</v>
      </c>
      <c r="D86" s="226">
        <v>45514.1</v>
      </c>
      <c r="E86" s="223">
        <f t="shared" si="3"/>
        <v>0</v>
      </c>
    </row>
    <row r="87" spans="2:5" ht="18.75" customHeight="1">
      <c r="B87" s="222" t="s">
        <v>18</v>
      </c>
      <c r="C87" s="226">
        <v>0</v>
      </c>
      <c r="D87" s="226">
        <v>0</v>
      </c>
      <c r="E87" s="223">
        <f t="shared" si="3"/>
        <v>0</v>
      </c>
    </row>
    <row r="88" spans="2:5" ht="24" customHeight="1">
      <c r="B88" s="220" t="s">
        <v>194</v>
      </c>
      <c r="C88" s="221">
        <v>0</v>
      </c>
      <c r="D88" s="221">
        <v>0</v>
      </c>
      <c r="E88" s="221">
        <v>0</v>
      </c>
    </row>
    <row r="89" spans="2:5" ht="28.5" customHeight="1">
      <c r="B89" s="220" t="s">
        <v>19</v>
      </c>
      <c r="C89" s="221">
        <f>SUM(C90:C91)</f>
        <v>0</v>
      </c>
      <c r="D89" s="221">
        <f>SUM(D90:D91)</f>
        <v>0</v>
      </c>
      <c r="E89" s="221">
        <f>C89-D89</f>
        <v>0</v>
      </c>
    </row>
    <row r="90" spans="2:5" ht="26.25" customHeight="1">
      <c r="B90" s="222" t="s">
        <v>20</v>
      </c>
      <c r="C90" s="6">
        <v>0</v>
      </c>
      <c r="D90" s="6">
        <v>0</v>
      </c>
      <c r="E90" s="227">
        <v>0</v>
      </c>
    </row>
    <row r="91" spans="2:5" ht="18.75" customHeight="1">
      <c r="B91" s="222" t="s">
        <v>21</v>
      </c>
      <c r="C91" s="6">
        <v>0</v>
      </c>
      <c r="D91" s="6">
        <v>0</v>
      </c>
      <c r="E91" s="227">
        <v>0</v>
      </c>
    </row>
    <row r="92" spans="2:5" ht="18.75" customHeight="1">
      <c r="B92" s="188" t="s">
        <v>22</v>
      </c>
      <c r="C92" s="221">
        <f>SUM(C81,C88,C89,)</f>
        <v>9040920.74</v>
      </c>
      <c r="D92" s="221">
        <f>SUM(D81,D88,D89,)</f>
        <v>9040920.74</v>
      </c>
      <c r="E92" s="221">
        <f>SUM(E81,E88,E89,)</f>
        <v>0</v>
      </c>
    </row>
    <row r="93" spans="2:5" ht="12.75" customHeight="1">
      <c r="B93" s="28"/>
      <c r="C93" s="3"/>
      <c r="D93" s="3"/>
      <c r="E93" s="7"/>
    </row>
    <row r="94" spans="2:5" ht="15" customHeight="1">
      <c r="B94" s="572" t="s">
        <v>104</v>
      </c>
      <c r="C94" s="573"/>
      <c r="D94" s="573"/>
      <c r="E94" s="573"/>
    </row>
    <row r="95" spans="2:5" ht="14.25" customHeight="1">
      <c r="B95" s="28"/>
      <c r="C95" s="3"/>
      <c r="D95" s="29"/>
      <c r="E95" s="3"/>
    </row>
    <row r="96" spans="2:5" ht="45" customHeight="1">
      <c r="B96" s="188" t="s">
        <v>12</v>
      </c>
      <c r="C96" s="448" t="s">
        <v>279</v>
      </c>
      <c r="D96" s="448" t="s">
        <v>288</v>
      </c>
      <c r="E96" s="188" t="s">
        <v>13</v>
      </c>
    </row>
    <row r="97" spans="2:5" ht="28.5" customHeight="1">
      <c r="B97" s="356" t="s">
        <v>14</v>
      </c>
      <c r="C97" s="357">
        <f>SUM(C98:C103)</f>
        <v>1404998.3800000001</v>
      </c>
      <c r="D97" s="357">
        <f>SUM(D98:D103)</f>
        <v>1399520.58</v>
      </c>
      <c r="E97" s="357">
        <f>D97-C97</f>
        <v>-5477.800000000047</v>
      </c>
    </row>
    <row r="98" spans="2:5" ht="15.75" customHeight="1">
      <c r="B98" s="222" t="s">
        <v>192</v>
      </c>
      <c r="C98" s="223">
        <v>97020</v>
      </c>
      <c r="D98" s="223">
        <v>97020</v>
      </c>
      <c r="E98" s="223">
        <v>0</v>
      </c>
    </row>
    <row r="99" spans="2:5" ht="16.5" customHeight="1">
      <c r="B99" s="222" t="s">
        <v>15</v>
      </c>
      <c r="C99" s="6">
        <v>1222711.54</v>
      </c>
      <c r="D99" s="6">
        <v>1222711.54</v>
      </c>
      <c r="E99" s="27">
        <v>0</v>
      </c>
    </row>
    <row r="100" spans="2:5" ht="24" customHeight="1">
      <c r="B100" s="222" t="s">
        <v>16</v>
      </c>
      <c r="C100" s="225">
        <v>27560.3</v>
      </c>
      <c r="D100" s="225">
        <v>27560.3</v>
      </c>
      <c r="E100" s="226">
        <f>D100-C100</f>
        <v>0</v>
      </c>
    </row>
    <row r="101" spans="2:5" ht="16.5" customHeight="1">
      <c r="B101" s="222" t="s">
        <v>17</v>
      </c>
      <c r="C101" s="27">
        <v>0</v>
      </c>
      <c r="D101" s="27">
        <v>0</v>
      </c>
      <c r="E101" s="27">
        <v>0</v>
      </c>
    </row>
    <row r="102" spans="2:5" ht="17.25" customHeight="1">
      <c r="B102" s="222" t="s">
        <v>89</v>
      </c>
      <c r="C102" s="226">
        <v>57706.54</v>
      </c>
      <c r="D102" s="226">
        <v>52228.74</v>
      </c>
      <c r="E102" s="226">
        <f>D102-C102</f>
        <v>-5477.800000000003</v>
      </c>
    </row>
    <row r="103" spans="2:5" ht="18.75" customHeight="1">
      <c r="B103" s="222" t="s">
        <v>18</v>
      </c>
      <c r="C103" s="226">
        <v>0</v>
      </c>
      <c r="D103" s="226">
        <v>0</v>
      </c>
      <c r="E103" s="27">
        <v>0</v>
      </c>
    </row>
    <row r="104" spans="2:5" ht="27" customHeight="1">
      <c r="B104" s="220" t="s">
        <v>194</v>
      </c>
      <c r="C104" s="221">
        <v>0</v>
      </c>
      <c r="D104" s="221">
        <v>0</v>
      </c>
      <c r="E104" s="221">
        <v>0</v>
      </c>
    </row>
    <row r="105" spans="2:5" ht="27" customHeight="1">
      <c r="B105" s="220" t="s">
        <v>19</v>
      </c>
      <c r="C105" s="221">
        <f>SUM(C106:C107)</f>
        <v>0</v>
      </c>
      <c r="D105" s="221">
        <f>SUM(D106:D107)</f>
        <v>0</v>
      </c>
      <c r="E105" s="221">
        <f>C105-D105</f>
        <v>0</v>
      </c>
    </row>
    <row r="106" spans="2:5" ht="26.25" customHeight="1">
      <c r="B106" s="222" t="s">
        <v>20</v>
      </c>
      <c r="C106" s="6">
        <v>0</v>
      </c>
      <c r="D106" s="6">
        <v>0</v>
      </c>
      <c r="E106" s="227">
        <v>0</v>
      </c>
    </row>
    <row r="107" spans="2:5" ht="18.75" customHeight="1">
      <c r="B107" s="222" t="s">
        <v>21</v>
      </c>
      <c r="C107" s="6">
        <v>0</v>
      </c>
      <c r="D107" s="6">
        <v>0</v>
      </c>
      <c r="E107" s="227">
        <v>0</v>
      </c>
    </row>
    <row r="108" spans="2:5" ht="18.75" customHeight="1">
      <c r="B108" s="188" t="s">
        <v>22</v>
      </c>
      <c r="C108" s="221">
        <f>SUM(C97,C104,C105,)</f>
        <v>1404998.3800000001</v>
      </c>
      <c r="D108" s="221">
        <f>SUM(D97,D104,D105,)</f>
        <v>1399520.58</v>
      </c>
      <c r="E108" s="221">
        <f>SUM(E97,E104,E105,)</f>
        <v>-5477.800000000047</v>
      </c>
    </row>
    <row r="109" ht="18.75" customHeight="1"/>
    <row r="110" spans="2:6" ht="15" customHeight="1">
      <c r="B110" s="1"/>
      <c r="C110" s="1"/>
      <c r="D110" s="1"/>
      <c r="E110" s="540" t="s">
        <v>90</v>
      </c>
      <c r="F110" s="540"/>
    </row>
    <row r="111" spans="2:5" ht="30" customHeight="1">
      <c r="B111" s="568" t="s">
        <v>316</v>
      </c>
      <c r="C111" s="568"/>
      <c r="D111" s="568"/>
      <c r="E111" s="568"/>
    </row>
    <row r="112" spans="2:5" ht="29.25" customHeight="1">
      <c r="B112" s="567" t="s">
        <v>29</v>
      </c>
      <c r="C112" s="567"/>
      <c r="D112" s="567"/>
      <c r="E112" s="567"/>
    </row>
    <row r="113" spans="2:5" ht="15">
      <c r="B113" s="3"/>
      <c r="C113" s="9"/>
      <c r="D113" s="9"/>
      <c r="E113" s="187"/>
    </row>
    <row r="114" spans="2:6" ht="38.25">
      <c r="B114" s="188" t="s">
        <v>12</v>
      </c>
      <c r="C114" s="448" t="s">
        <v>346</v>
      </c>
      <c r="D114" s="448" t="s">
        <v>315</v>
      </c>
      <c r="E114" s="434" t="s">
        <v>13</v>
      </c>
      <c r="F114" s="409"/>
    </row>
    <row r="115" spans="2:6" ht="38.25">
      <c r="B115" s="220" t="s">
        <v>14</v>
      </c>
      <c r="C115" s="221">
        <f>SUM(C116:C121)</f>
        <v>158723.97</v>
      </c>
      <c r="D115" s="221">
        <f>SUM(D116:D121)</f>
        <v>97814.5</v>
      </c>
      <c r="E115" s="221">
        <f>SUM(E116:E121)</f>
        <v>-60909.47</v>
      </c>
      <c r="F115" s="410"/>
    </row>
    <row r="116" spans="2:6" ht="12.75">
      <c r="B116" s="222" t="s">
        <v>48</v>
      </c>
      <c r="C116" s="223">
        <v>2894.76</v>
      </c>
      <c r="D116" s="223">
        <v>0</v>
      </c>
      <c r="E116" s="223">
        <f aca="true" t="shared" si="4" ref="E116:E121">D116-C116</f>
        <v>-2894.76</v>
      </c>
      <c r="F116" s="411"/>
    </row>
    <row r="117" spans="2:6" ht="12.75">
      <c r="B117" s="222" t="s">
        <v>15</v>
      </c>
      <c r="C117" s="6">
        <v>94014.71</v>
      </c>
      <c r="D117" s="6">
        <v>0</v>
      </c>
      <c r="E117" s="223">
        <f t="shared" si="4"/>
        <v>-94014.71</v>
      </c>
      <c r="F117" s="411"/>
    </row>
    <row r="118" spans="2:6" ht="38.25">
      <c r="B118" s="222" t="s">
        <v>16</v>
      </c>
      <c r="C118" s="225">
        <v>61814.5</v>
      </c>
      <c r="D118" s="225">
        <v>97814.5</v>
      </c>
      <c r="E118" s="223">
        <f t="shared" si="4"/>
        <v>36000</v>
      </c>
      <c r="F118" s="431"/>
    </row>
    <row r="119" spans="2:6" ht="12.75">
      <c r="B119" s="222" t="s">
        <v>17</v>
      </c>
      <c r="C119" s="27">
        <v>0</v>
      </c>
      <c r="D119" s="27">
        <v>0</v>
      </c>
      <c r="E119" s="223">
        <f t="shared" si="4"/>
        <v>0</v>
      </c>
      <c r="F119" s="411"/>
    </row>
    <row r="120" spans="2:6" ht="12.75">
      <c r="B120" s="222" t="s">
        <v>88</v>
      </c>
      <c r="C120" s="226">
        <v>0</v>
      </c>
      <c r="D120" s="226">
        <v>0</v>
      </c>
      <c r="E120" s="223">
        <f t="shared" si="4"/>
        <v>0</v>
      </c>
      <c r="F120" s="431"/>
    </row>
    <row r="121" spans="2:6" ht="12.75">
      <c r="B121" s="222" t="s">
        <v>18</v>
      </c>
      <c r="C121" s="226">
        <v>0</v>
      </c>
      <c r="D121" s="226">
        <v>0</v>
      </c>
      <c r="E121" s="223">
        <f t="shared" si="4"/>
        <v>0</v>
      </c>
      <c r="F121" s="411"/>
    </row>
    <row r="122" spans="2:6" ht="30" customHeight="1">
      <c r="B122" s="220" t="s">
        <v>80</v>
      </c>
      <c r="C122" s="221">
        <v>0</v>
      </c>
      <c r="D122" s="221">
        <v>0</v>
      </c>
      <c r="E122" s="221">
        <v>0</v>
      </c>
      <c r="F122" s="410"/>
    </row>
    <row r="123" spans="2:6" ht="25.5">
      <c r="B123" s="220" t="s">
        <v>19</v>
      </c>
      <c r="C123" s="221">
        <v>0</v>
      </c>
      <c r="D123" s="221">
        <v>0</v>
      </c>
      <c r="E123" s="221">
        <v>0</v>
      </c>
      <c r="F123" s="410"/>
    </row>
    <row r="124" spans="2:6" ht="12.75" customHeight="1">
      <c r="B124" s="222" t="s">
        <v>20</v>
      </c>
      <c r="C124" s="6">
        <v>0</v>
      </c>
      <c r="D124" s="6">
        <v>0</v>
      </c>
      <c r="E124" s="6">
        <v>0</v>
      </c>
      <c r="F124" s="413"/>
    </row>
    <row r="125" spans="2:6" ht="12.75">
      <c r="B125" s="222" t="s">
        <v>21</v>
      </c>
      <c r="C125" s="6">
        <v>0</v>
      </c>
      <c r="D125" s="6">
        <v>0</v>
      </c>
      <c r="E125" s="6">
        <v>0</v>
      </c>
      <c r="F125" s="413"/>
    </row>
    <row r="126" spans="2:6" ht="12.75">
      <c r="B126" s="188" t="s">
        <v>22</v>
      </c>
      <c r="C126" s="221">
        <f>SUM(C115,C122,C123,)</f>
        <v>158723.97</v>
      </c>
      <c r="D126" s="221">
        <f>SUM(D115,D122,D123,)</f>
        <v>97814.5</v>
      </c>
      <c r="E126" s="221">
        <f>SUM(E115,E122,E123,)</f>
        <v>-60909.47</v>
      </c>
      <c r="F126" s="410"/>
    </row>
    <row r="127" spans="2:6" ht="12.75">
      <c r="B127" s="558"/>
      <c r="C127" s="559"/>
      <c r="D127" s="559"/>
      <c r="E127" s="559"/>
      <c r="F127" s="560"/>
    </row>
    <row r="128" spans="2:5" ht="20.25" customHeight="1">
      <c r="B128" s="570" t="s">
        <v>75</v>
      </c>
      <c r="C128" s="570"/>
      <c r="D128" s="570"/>
      <c r="E128" s="570"/>
    </row>
    <row r="129" spans="2:5" ht="15">
      <c r="B129" s="3"/>
      <c r="C129" s="9"/>
      <c r="D129" s="9"/>
      <c r="E129" s="187"/>
    </row>
    <row r="130" spans="2:6" ht="38.25" customHeight="1">
      <c r="B130" s="188" t="s">
        <v>12</v>
      </c>
      <c r="C130" s="448" t="s">
        <v>314</v>
      </c>
      <c r="D130" s="435" t="s">
        <v>315</v>
      </c>
      <c r="E130" s="434" t="s">
        <v>13</v>
      </c>
      <c r="F130" s="409"/>
    </row>
    <row r="131" spans="2:6" ht="38.25">
      <c r="B131" s="220" t="s">
        <v>14</v>
      </c>
      <c r="C131" s="221">
        <f>SUM(C132:C137)</f>
        <v>1583973.6</v>
      </c>
      <c r="D131" s="436">
        <f>SUM(D132:D137)</f>
        <v>1590322.6</v>
      </c>
      <c r="E131" s="221">
        <f aca="true" t="shared" si="5" ref="E131:E138">D131-C131</f>
        <v>6349</v>
      </c>
      <c r="F131" s="410"/>
    </row>
    <row r="132" spans="2:6" ht="12.75">
      <c r="B132" s="222" t="s">
        <v>48</v>
      </c>
      <c r="C132" s="437">
        <v>0</v>
      </c>
      <c r="D132" s="437">
        <v>0</v>
      </c>
      <c r="E132" s="223">
        <f t="shared" si="5"/>
        <v>0</v>
      </c>
      <c r="F132" s="411"/>
    </row>
    <row r="133" spans="2:6" ht="12.75">
      <c r="B133" s="222" t="s">
        <v>15</v>
      </c>
      <c r="C133" s="438">
        <v>1467885.97</v>
      </c>
      <c r="D133" s="438">
        <v>1467885.97</v>
      </c>
      <c r="E133" s="27">
        <f t="shared" si="5"/>
        <v>0</v>
      </c>
      <c r="F133" s="411"/>
    </row>
    <row r="134" spans="2:6" ht="38.25">
      <c r="B134" s="222" t="s">
        <v>16</v>
      </c>
      <c r="C134" s="439">
        <v>96046.63</v>
      </c>
      <c r="D134" s="439">
        <v>96046.63</v>
      </c>
      <c r="E134" s="27">
        <f t="shared" si="5"/>
        <v>0</v>
      </c>
      <c r="F134" s="411"/>
    </row>
    <row r="135" spans="2:6" ht="12.75">
      <c r="B135" s="222" t="s">
        <v>17</v>
      </c>
      <c r="C135" s="440">
        <v>0</v>
      </c>
      <c r="D135" s="440">
        <v>0</v>
      </c>
      <c r="E135" s="27">
        <f t="shared" si="5"/>
        <v>0</v>
      </c>
      <c r="F135" s="411"/>
    </row>
    <row r="136" spans="2:6" ht="12.75">
      <c r="B136" s="222" t="s">
        <v>88</v>
      </c>
      <c r="C136" s="441">
        <v>20041</v>
      </c>
      <c r="D136" s="441">
        <v>26390</v>
      </c>
      <c r="E136" s="226">
        <f t="shared" si="5"/>
        <v>6349</v>
      </c>
      <c r="F136" s="431"/>
    </row>
    <row r="137" spans="2:6" ht="12.75">
      <c r="B137" s="222" t="s">
        <v>18</v>
      </c>
      <c r="C137" s="441">
        <v>0</v>
      </c>
      <c r="D137" s="441">
        <v>0</v>
      </c>
      <c r="E137" s="27">
        <f t="shared" si="5"/>
        <v>0</v>
      </c>
      <c r="F137" s="411"/>
    </row>
    <row r="138" spans="2:6" ht="26.25" customHeight="1">
      <c r="B138" s="220" t="s">
        <v>80</v>
      </c>
      <c r="C138" s="221">
        <v>0</v>
      </c>
      <c r="D138" s="436">
        <v>0</v>
      </c>
      <c r="E138" s="221">
        <f t="shared" si="5"/>
        <v>0</v>
      </c>
      <c r="F138" s="410"/>
    </row>
    <row r="139" spans="2:6" ht="25.5">
      <c r="B139" s="220" t="s">
        <v>19</v>
      </c>
      <c r="C139" s="221">
        <v>0</v>
      </c>
      <c r="D139" s="436">
        <v>0</v>
      </c>
      <c r="E139" s="221">
        <f>C139-D139</f>
        <v>0</v>
      </c>
      <c r="F139" s="410"/>
    </row>
    <row r="140" spans="2:6" ht="12.75" customHeight="1">
      <c r="B140" s="222" t="s">
        <v>20</v>
      </c>
      <c r="C140" s="6">
        <v>0</v>
      </c>
      <c r="D140" s="438">
        <v>0</v>
      </c>
      <c r="E140" s="227">
        <f>C140-D140</f>
        <v>0</v>
      </c>
      <c r="F140" s="413"/>
    </row>
    <row r="141" spans="2:6" ht="12.75">
      <c r="B141" s="222" t="s">
        <v>21</v>
      </c>
      <c r="C141" s="6">
        <v>0</v>
      </c>
      <c r="D141" s="438">
        <v>0</v>
      </c>
      <c r="E141" s="227">
        <f>C141-D141</f>
        <v>0</v>
      </c>
      <c r="F141" s="413"/>
    </row>
    <row r="142" spans="2:6" ht="12.75">
      <c r="B142" s="188" t="s">
        <v>22</v>
      </c>
      <c r="C142" s="221">
        <f>SUM(C131,C138,C139,)</f>
        <v>1583973.6</v>
      </c>
      <c r="D142" s="436">
        <f>SUM(D131,D138,D139,)</f>
        <v>1590322.6</v>
      </c>
      <c r="E142" s="429">
        <f>E131+E138+E139</f>
        <v>6349</v>
      </c>
      <c r="F142" s="445"/>
    </row>
    <row r="143" spans="2:6" ht="12.75">
      <c r="B143" s="563"/>
      <c r="C143" s="564"/>
      <c r="D143" s="564"/>
      <c r="E143" s="565"/>
      <c r="F143" s="565"/>
    </row>
    <row r="144" spans="2:5" ht="12.75">
      <c r="B144" s="1"/>
      <c r="C144" s="1"/>
      <c r="D144" s="1"/>
      <c r="E144" s="184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.5" customHeight="1">
      <c r="B149" s="1"/>
      <c r="C149" s="1"/>
      <c r="D149" s="1"/>
      <c r="E149" s="184"/>
    </row>
    <row r="150" spans="2:6" ht="12.75">
      <c r="B150" s="1"/>
      <c r="C150" s="1"/>
      <c r="D150" s="1"/>
      <c r="E150" s="540" t="s">
        <v>91</v>
      </c>
      <c r="F150" s="540"/>
    </row>
    <row r="151" spans="2:5" ht="44.25" customHeight="1">
      <c r="B151" s="569" t="s">
        <v>316</v>
      </c>
      <c r="C151" s="569"/>
      <c r="D151" s="569"/>
      <c r="E151" s="569"/>
    </row>
    <row r="152" spans="2:5" ht="21.75" customHeight="1">
      <c r="B152" s="570" t="s">
        <v>76</v>
      </c>
      <c r="C152" s="570"/>
      <c r="D152" s="570"/>
      <c r="E152" s="570"/>
    </row>
    <row r="153" spans="2:5" ht="15">
      <c r="B153" s="3"/>
      <c r="C153" s="9"/>
      <c r="D153" s="9"/>
      <c r="E153" s="187"/>
    </row>
    <row r="154" spans="2:6" ht="38.25" customHeight="1">
      <c r="B154" s="188" t="s">
        <v>12</v>
      </c>
      <c r="C154" s="448" t="s">
        <v>314</v>
      </c>
      <c r="D154" s="448" t="s">
        <v>315</v>
      </c>
      <c r="E154" s="434" t="s">
        <v>13</v>
      </c>
      <c r="F154" s="442"/>
    </row>
    <row r="155" spans="2:6" ht="38.25">
      <c r="B155" s="220" t="s">
        <v>14</v>
      </c>
      <c r="C155" s="221">
        <f>SUM(C156:C161)</f>
        <v>42391.79</v>
      </c>
      <c r="D155" s="221">
        <f>SUM(D156:D161)</f>
        <v>42391.79</v>
      </c>
      <c r="E155" s="221">
        <f>D155-C155</f>
        <v>0</v>
      </c>
      <c r="F155" s="443"/>
    </row>
    <row r="156" spans="2:6" ht="12.75">
      <c r="B156" s="222" t="s">
        <v>48</v>
      </c>
      <c r="C156" s="223">
        <v>0</v>
      </c>
      <c r="D156" s="223">
        <v>0</v>
      </c>
      <c r="E156" s="223">
        <f>D156-C156</f>
        <v>0</v>
      </c>
      <c r="F156" s="444"/>
    </row>
    <row r="157" spans="2:6" ht="12.75">
      <c r="B157" s="222" t="s">
        <v>15</v>
      </c>
      <c r="C157" s="6">
        <v>0</v>
      </c>
      <c r="D157" s="6">
        <v>0</v>
      </c>
      <c r="E157" s="27">
        <f>D157-C157</f>
        <v>0</v>
      </c>
      <c r="F157" s="444"/>
    </row>
    <row r="158" spans="2:6" ht="38.25">
      <c r="B158" s="222" t="s">
        <v>16</v>
      </c>
      <c r="C158" s="224">
        <v>42391.79</v>
      </c>
      <c r="D158" s="224">
        <v>42391.79</v>
      </c>
      <c r="E158" s="226">
        <v>0</v>
      </c>
      <c r="F158" s="444"/>
    </row>
    <row r="159" spans="2:6" ht="12.75">
      <c r="B159" s="222" t="s">
        <v>17</v>
      </c>
      <c r="C159" s="27">
        <v>0</v>
      </c>
      <c r="D159" s="27">
        <v>0</v>
      </c>
      <c r="E159" s="27">
        <f>D159-C159</f>
        <v>0</v>
      </c>
      <c r="F159" s="444"/>
    </row>
    <row r="160" spans="2:6" ht="12.75">
      <c r="B160" s="222" t="s">
        <v>89</v>
      </c>
      <c r="C160" s="226">
        <v>0</v>
      </c>
      <c r="D160" s="226">
        <v>0</v>
      </c>
      <c r="E160" s="226">
        <f>D160-C160</f>
        <v>0</v>
      </c>
      <c r="F160" s="444"/>
    </row>
    <row r="161" spans="2:6" ht="12.75">
      <c r="B161" s="222" t="s">
        <v>18</v>
      </c>
      <c r="C161" s="27">
        <v>0</v>
      </c>
      <c r="D161" s="27">
        <v>0</v>
      </c>
      <c r="E161" s="27">
        <f>D161-C161</f>
        <v>0</v>
      </c>
      <c r="F161" s="444"/>
    </row>
    <row r="162" spans="2:6" ht="24" customHeight="1">
      <c r="B162" s="220" t="s">
        <v>80</v>
      </c>
      <c r="C162" s="221">
        <v>0</v>
      </c>
      <c r="D162" s="221">
        <v>0</v>
      </c>
      <c r="E162" s="221">
        <f>D162-C162</f>
        <v>0</v>
      </c>
      <c r="F162" s="443"/>
    </row>
    <row r="163" spans="2:6" ht="25.5">
      <c r="B163" s="220" t="s">
        <v>19</v>
      </c>
      <c r="C163" s="221">
        <v>0</v>
      </c>
      <c r="D163" s="221">
        <v>0</v>
      </c>
      <c r="E163" s="221">
        <f>C163-D163</f>
        <v>0</v>
      </c>
      <c r="F163" s="443"/>
    </row>
    <row r="164" spans="2:6" ht="12.75" customHeight="1">
      <c r="B164" s="222" t="s">
        <v>20</v>
      </c>
      <c r="C164" s="6">
        <v>0</v>
      </c>
      <c r="D164" s="6">
        <v>0</v>
      </c>
      <c r="E164" s="227">
        <f>C164-D164</f>
        <v>0</v>
      </c>
      <c r="F164" s="444"/>
    </row>
    <row r="165" spans="2:6" ht="12.75">
      <c r="B165" s="222" t="s">
        <v>21</v>
      </c>
      <c r="C165" s="6">
        <v>0</v>
      </c>
      <c r="D165" s="6">
        <v>0</v>
      </c>
      <c r="E165" s="227">
        <f>C165-D165</f>
        <v>0</v>
      </c>
      <c r="F165" s="444"/>
    </row>
    <row r="166" spans="2:6" ht="12.75">
      <c r="B166" s="188" t="s">
        <v>22</v>
      </c>
      <c r="C166" s="221">
        <f>SUM(C155,C162,C163,)</f>
        <v>42391.79</v>
      </c>
      <c r="D166" s="221">
        <f>SUM(D155,D162,D163,)</f>
        <v>42391.79</v>
      </c>
      <c r="E166" s="221">
        <f>SUM(E155,E162,E163,)</f>
        <v>0</v>
      </c>
      <c r="F166" s="443"/>
    </row>
    <row r="167" spans="2:6" ht="12.75">
      <c r="B167" s="561"/>
      <c r="C167" s="561"/>
      <c r="D167" s="561"/>
      <c r="E167" s="561"/>
      <c r="F167" s="562"/>
    </row>
    <row r="168" spans="2:5" ht="23.25" customHeight="1">
      <c r="B168" s="570" t="s">
        <v>77</v>
      </c>
      <c r="C168" s="570"/>
      <c r="D168" s="570"/>
      <c r="E168" s="570"/>
    </row>
    <row r="169" spans="2:5" ht="15">
      <c r="B169" s="3"/>
      <c r="C169" s="9"/>
      <c r="D169" s="9"/>
      <c r="E169" s="187"/>
    </row>
    <row r="170" spans="2:5" ht="42" customHeight="1">
      <c r="B170" s="188" t="s">
        <v>12</v>
      </c>
      <c r="C170" s="448" t="s">
        <v>288</v>
      </c>
      <c r="D170" s="458" t="s">
        <v>288</v>
      </c>
      <c r="E170" s="188" t="s">
        <v>13</v>
      </c>
    </row>
    <row r="171" spans="2:5" ht="27" customHeight="1">
      <c r="B171" s="220" t="s">
        <v>14</v>
      </c>
      <c r="C171" s="221">
        <f>SUM(C172:C177)</f>
        <v>2375771.3099999996</v>
      </c>
      <c r="D171" s="221">
        <f>SUM(D172:D177)</f>
        <v>2375771.3099999996</v>
      </c>
      <c r="E171" s="221">
        <f>D171-C171</f>
        <v>0</v>
      </c>
    </row>
    <row r="172" spans="2:5" ht="12.75">
      <c r="B172" s="222" t="s">
        <v>48</v>
      </c>
      <c r="C172" s="223">
        <v>0</v>
      </c>
      <c r="D172" s="223">
        <v>0</v>
      </c>
      <c r="E172" s="223">
        <f>D172-C172</f>
        <v>0</v>
      </c>
    </row>
    <row r="173" spans="2:5" ht="12.75">
      <c r="B173" s="222" t="s">
        <v>15</v>
      </c>
      <c r="C173" s="6">
        <v>1781110.24</v>
      </c>
      <c r="D173" s="6">
        <v>1781110.24</v>
      </c>
      <c r="E173" s="27">
        <f>D173-C173</f>
        <v>0</v>
      </c>
    </row>
    <row r="174" spans="2:5" ht="38.25">
      <c r="B174" s="222" t="s">
        <v>16</v>
      </c>
      <c r="C174" s="224">
        <v>0</v>
      </c>
      <c r="D174" s="225">
        <v>0</v>
      </c>
      <c r="E174" s="226">
        <v>0</v>
      </c>
    </row>
    <row r="175" spans="2:5" ht="12.75">
      <c r="B175" s="222" t="s">
        <v>17</v>
      </c>
      <c r="C175" s="27">
        <v>515918.52</v>
      </c>
      <c r="D175" s="27">
        <v>515918.52</v>
      </c>
      <c r="E175" s="27">
        <f>D175-C175</f>
        <v>0</v>
      </c>
    </row>
    <row r="176" spans="2:5" ht="12.75">
      <c r="B176" s="222" t="s">
        <v>88</v>
      </c>
      <c r="C176" s="226">
        <v>78742.55</v>
      </c>
      <c r="D176" s="226">
        <v>78742.55</v>
      </c>
      <c r="E176" s="226">
        <f>D176-C176</f>
        <v>0</v>
      </c>
    </row>
    <row r="177" spans="2:5" ht="12.75">
      <c r="B177" s="222" t="s">
        <v>18</v>
      </c>
      <c r="C177" s="27">
        <v>0</v>
      </c>
      <c r="D177" s="226">
        <v>0</v>
      </c>
      <c r="E177" s="27">
        <f>D177-C177</f>
        <v>0</v>
      </c>
    </row>
    <row r="178" spans="2:5" ht="27" customHeight="1">
      <c r="B178" s="220" t="s">
        <v>80</v>
      </c>
      <c r="C178" s="221">
        <v>0</v>
      </c>
      <c r="D178" s="221">
        <v>0</v>
      </c>
      <c r="E178" s="221">
        <f>D178-C178</f>
        <v>0</v>
      </c>
    </row>
    <row r="179" spans="2:5" ht="25.5">
      <c r="B179" s="220" t="s">
        <v>19</v>
      </c>
      <c r="C179" s="221">
        <v>0</v>
      </c>
      <c r="D179" s="221">
        <v>0</v>
      </c>
      <c r="E179" s="221">
        <f>C179-D179</f>
        <v>0</v>
      </c>
    </row>
    <row r="180" spans="2:5" ht="12.75" customHeight="1">
      <c r="B180" s="222" t="s">
        <v>20</v>
      </c>
      <c r="C180" s="6">
        <v>0</v>
      </c>
      <c r="D180" s="6">
        <v>0</v>
      </c>
      <c r="E180" s="227">
        <f>C180-D180</f>
        <v>0</v>
      </c>
    </row>
    <row r="181" spans="2:5" ht="12.75">
      <c r="B181" s="222" t="s">
        <v>21</v>
      </c>
      <c r="C181" s="6">
        <v>0</v>
      </c>
      <c r="D181" s="6">
        <v>0</v>
      </c>
      <c r="E181" s="227">
        <f>C181-D181</f>
        <v>0</v>
      </c>
    </row>
    <row r="182" spans="2:5" ht="14.25" customHeight="1">
      <c r="B182" s="188" t="s">
        <v>22</v>
      </c>
      <c r="C182" s="221">
        <f>SUM(C171,C178,C179,)</f>
        <v>2375771.3099999996</v>
      </c>
      <c r="D182" s="221">
        <f>SUM(D171,D178,D179,)</f>
        <v>2375771.3099999996</v>
      </c>
      <c r="E182" s="221">
        <f>SUM(E171,E178,E179,)</f>
        <v>0</v>
      </c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6" ht="23.25" customHeight="1">
      <c r="B191" s="1"/>
      <c r="C191" s="1"/>
      <c r="D191" s="1"/>
      <c r="E191" s="540" t="s">
        <v>92</v>
      </c>
      <c r="F191" s="540"/>
    </row>
    <row r="192" spans="2:5" ht="44.25" customHeight="1">
      <c r="B192" s="569" t="s">
        <v>316</v>
      </c>
      <c r="C192" s="569"/>
      <c r="D192" s="569"/>
      <c r="E192" s="569"/>
    </row>
    <row r="193" spans="2:5" ht="27.75" customHeight="1">
      <c r="B193" s="570" t="s">
        <v>78</v>
      </c>
      <c r="C193" s="570"/>
      <c r="D193" s="570"/>
      <c r="E193" s="570"/>
    </row>
    <row r="194" spans="2:5" ht="15">
      <c r="B194" s="3"/>
      <c r="C194" s="9"/>
      <c r="D194" s="9"/>
      <c r="E194" s="187"/>
    </row>
    <row r="195" spans="2:5" ht="38.25" customHeight="1">
      <c r="B195" s="188" t="s">
        <v>12</v>
      </c>
      <c r="C195" s="448" t="s">
        <v>331</v>
      </c>
      <c r="D195" s="448" t="s">
        <v>288</v>
      </c>
      <c r="E195" s="188" t="s">
        <v>13</v>
      </c>
    </row>
    <row r="196" spans="2:5" ht="38.25">
      <c r="B196" s="220" t="s">
        <v>14</v>
      </c>
      <c r="C196" s="221">
        <f>SUM(C197:C202)</f>
        <v>8279019.750000001</v>
      </c>
      <c r="D196" s="221">
        <f>SUM(D197:D202)</f>
        <v>8325916.82</v>
      </c>
      <c r="E196" s="221">
        <f aca="true" t="shared" si="6" ref="E196:E203">D196-C196</f>
        <v>46897.06999999937</v>
      </c>
    </row>
    <row r="197" spans="2:5" ht="12.75">
      <c r="B197" s="222" t="s">
        <v>48</v>
      </c>
      <c r="C197" s="223">
        <v>69651</v>
      </c>
      <c r="D197" s="223">
        <v>69651</v>
      </c>
      <c r="E197" s="223">
        <f t="shared" si="6"/>
        <v>0</v>
      </c>
    </row>
    <row r="198" spans="2:5" ht="12.75">
      <c r="B198" s="222" t="s">
        <v>15</v>
      </c>
      <c r="C198" s="6">
        <v>6767519.25</v>
      </c>
      <c r="D198" s="6">
        <v>6767519.25</v>
      </c>
      <c r="E198" s="27">
        <f t="shared" si="6"/>
        <v>0</v>
      </c>
    </row>
    <row r="199" spans="2:5" ht="38.25">
      <c r="B199" s="222" t="s">
        <v>16</v>
      </c>
      <c r="C199" s="225">
        <v>193442.16</v>
      </c>
      <c r="D199" s="225">
        <v>191966.91</v>
      </c>
      <c r="E199" s="27">
        <f t="shared" si="6"/>
        <v>-1475.25</v>
      </c>
    </row>
    <row r="200" spans="2:5" ht="12.75">
      <c r="B200" s="222" t="s">
        <v>17</v>
      </c>
      <c r="C200" s="27">
        <v>295087.32</v>
      </c>
      <c r="D200" s="27">
        <v>295087.32</v>
      </c>
      <c r="E200" s="27">
        <f t="shared" si="6"/>
        <v>0</v>
      </c>
    </row>
    <row r="201" spans="2:5" ht="12.75">
      <c r="B201" s="222" t="s">
        <v>88</v>
      </c>
      <c r="C201" s="226">
        <v>807834.78</v>
      </c>
      <c r="D201" s="226">
        <v>856207.1</v>
      </c>
      <c r="E201" s="226">
        <f t="shared" si="6"/>
        <v>48372.31999999995</v>
      </c>
    </row>
    <row r="202" spans="2:5" ht="12.75">
      <c r="B202" s="222" t="s">
        <v>18</v>
      </c>
      <c r="C202" s="226">
        <v>145485.24</v>
      </c>
      <c r="D202" s="226">
        <v>145485.24</v>
      </c>
      <c r="E202" s="27">
        <f t="shared" si="6"/>
        <v>0</v>
      </c>
    </row>
    <row r="203" spans="2:5" ht="24.75" customHeight="1">
      <c r="B203" s="220" t="s">
        <v>80</v>
      </c>
      <c r="C203" s="221">
        <v>167366.38</v>
      </c>
      <c r="D203" s="221">
        <v>167366.38</v>
      </c>
      <c r="E203" s="221">
        <f t="shared" si="6"/>
        <v>0</v>
      </c>
    </row>
    <row r="204" spans="2:5" ht="25.5">
      <c r="B204" s="220" t="s">
        <v>19</v>
      </c>
      <c r="C204" s="221">
        <v>0</v>
      </c>
      <c r="D204" s="221">
        <v>0</v>
      </c>
      <c r="E204" s="221">
        <f>C204-D204</f>
        <v>0</v>
      </c>
    </row>
    <row r="205" spans="2:5" ht="12.75" customHeight="1">
      <c r="B205" s="222" t="s">
        <v>20</v>
      </c>
      <c r="C205" s="6">
        <v>0</v>
      </c>
      <c r="D205" s="6">
        <v>0</v>
      </c>
      <c r="E205" s="227">
        <f>C205-D205</f>
        <v>0</v>
      </c>
    </row>
    <row r="206" spans="2:5" ht="12.75">
      <c r="B206" s="222" t="s">
        <v>21</v>
      </c>
      <c r="C206" s="6">
        <v>0</v>
      </c>
      <c r="D206" s="6">
        <v>0</v>
      </c>
      <c r="E206" s="227">
        <f>C206-D206</f>
        <v>0</v>
      </c>
    </row>
    <row r="207" spans="2:5" ht="12.75">
      <c r="B207" s="188" t="s">
        <v>22</v>
      </c>
      <c r="C207" s="221">
        <f>SUM(C196,C203,C204,)</f>
        <v>8446386.13</v>
      </c>
      <c r="D207" s="221">
        <f>SUM(D196,D203,D204,)</f>
        <v>8493283.200000001</v>
      </c>
      <c r="E207" s="221">
        <f>SUM(E196,E203,E204,)</f>
        <v>46897.06999999937</v>
      </c>
    </row>
    <row r="208" spans="2:5" ht="12.75">
      <c r="B208" s="28"/>
      <c r="C208" s="3"/>
      <c r="D208" s="3"/>
      <c r="E208" s="7"/>
    </row>
    <row r="209" spans="2:5" ht="15">
      <c r="B209" s="570" t="s">
        <v>79</v>
      </c>
      <c r="C209" s="570"/>
      <c r="D209" s="570"/>
      <c r="E209" s="570"/>
    </row>
    <row r="210" spans="2:5" ht="15">
      <c r="B210" s="3"/>
      <c r="C210" s="9"/>
      <c r="D210" s="9"/>
      <c r="E210" s="187"/>
    </row>
    <row r="211" spans="2:5" ht="38.25" customHeight="1">
      <c r="B211" s="188" t="s">
        <v>12</v>
      </c>
      <c r="C211" s="448" t="s">
        <v>279</v>
      </c>
      <c r="D211" s="448" t="s">
        <v>288</v>
      </c>
      <c r="E211" s="188" t="s">
        <v>13</v>
      </c>
    </row>
    <row r="212" spans="2:5" ht="38.25">
      <c r="B212" s="220" t="s">
        <v>14</v>
      </c>
      <c r="C212" s="221">
        <f>SUM(C213:C218)</f>
        <v>728666.93</v>
      </c>
      <c r="D212" s="221">
        <f>SUM(D213:D218)</f>
        <v>728666.93</v>
      </c>
      <c r="E212" s="221">
        <f>D212-C212</f>
        <v>0</v>
      </c>
    </row>
    <row r="213" spans="2:5" ht="12.75">
      <c r="B213" s="222" t="s">
        <v>48</v>
      </c>
      <c r="C213" s="223">
        <v>0</v>
      </c>
      <c r="D213" s="223">
        <v>0</v>
      </c>
      <c r="E213" s="223">
        <f>D213-C213</f>
        <v>0</v>
      </c>
    </row>
    <row r="214" spans="2:5" ht="12.75">
      <c r="B214" s="222" t="s">
        <v>15</v>
      </c>
      <c r="C214" s="6">
        <v>685496.93</v>
      </c>
      <c r="D214" s="6">
        <v>685496.93</v>
      </c>
      <c r="E214" s="27">
        <f>D214-C214</f>
        <v>0</v>
      </c>
    </row>
    <row r="215" spans="2:5" ht="38.25">
      <c r="B215" s="222" t="s">
        <v>16</v>
      </c>
      <c r="C215" s="224">
        <v>43170</v>
      </c>
      <c r="D215" s="225">
        <v>43170</v>
      </c>
      <c r="E215" s="226">
        <v>0</v>
      </c>
    </row>
    <row r="216" spans="2:5" ht="12.75">
      <c r="B216" s="222" t="s">
        <v>17</v>
      </c>
      <c r="C216" s="27">
        <v>0</v>
      </c>
      <c r="D216" s="27">
        <v>0</v>
      </c>
      <c r="E216" s="27">
        <f>D216-C216</f>
        <v>0</v>
      </c>
    </row>
    <row r="217" spans="2:5" ht="12.75">
      <c r="B217" s="222" t="s">
        <v>88</v>
      </c>
      <c r="C217" s="226">
        <v>0</v>
      </c>
      <c r="D217" s="226">
        <v>0</v>
      </c>
      <c r="E217" s="226">
        <f>D217-C217</f>
        <v>0</v>
      </c>
    </row>
    <row r="218" spans="2:5" ht="12.75">
      <c r="B218" s="222" t="s">
        <v>18</v>
      </c>
      <c r="C218" s="27">
        <v>0</v>
      </c>
      <c r="D218" s="226">
        <v>0</v>
      </c>
      <c r="E218" s="27">
        <f>D218-C218</f>
        <v>0</v>
      </c>
    </row>
    <row r="219" spans="2:5" ht="26.25" customHeight="1">
      <c r="B219" s="220" t="s">
        <v>80</v>
      </c>
      <c r="C219" s="221">
        <v>0</v>
      </c>
      <c r="D219" s="221">
        <v>0</v>
      </c>
      <c r="E219" s="221">
        <f>D219-C219</f>
        <v>0</v>
      </c>
    </row>
    <row r="220" spans="2:5" ht="25.5">
      <c r="B220" s="220" t="s">
        <v>19</v>
      </c>
      <c r="C220" s="221">
        <v>0</v>
      </c>
      <c r="D220" s="221">
        <v>0</v>
      </c>
      <c r="E220" s="221">
        <f>C220-D220</f>
        <v>0</v>
      </c>
    </row>
    <row r="221" spans="2:5" ht="12.75" customHeight="1">
      <c r="B221" s="222" t="s">
        <v>20</v>
      </c>
      <c r="C221" s="6">
        <v>0</v>
      </c>
      <c r="D221" s="6">
        <v>0</v>
      </c>
      <c r="E221" s="227">
        <f>C221-D221</f>
        <v>0</v>
      </c>
    </row>
    <row r="222" spans="2:5" ht="12.75">
      <c r="B222" s="222" t="s">
        <v>21</v>
      </c>
      <c r="C222" s="6">
        <v>0</v>
      </c>
      <c r="D222" s="6">
        <v>0</v>
      </c>
      <c r="E222" s="227">
        <f>C222-D222</f>
        <v>0</v>
      </c>
    </row>
    <row r="223" spans="2:5" ht="12.75">
      <c r="B223" s="188" t="s">
        <v>22</v>
      </c>
      <c r="C223" s="221">
        <f>SUM(C212,C219,C220,)</f>
        <v>728666.93</v>
      </c>
      <c r="D223" s="221">
        <f>SUM(D212,D219,D220,)</f>
        <v>728666.93</v>
      </c>
      <c r="E223" s="221">
        <f>SUM(E212,E219,E220,)</f>
        <v>0</v>
      </c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7.5" customHeight="1">
      <c r="B229" s="1"/>
      <c r="C229" s="1"/>
      <c r="D229" s="1"/>
      <c r="E229" s="1"/>
    </row>
    <row r="230" spans="2:5" ht="8.25" customHeight="1">
      <c r="B230" s="1"/>
      <c r="C230" s="1"/>
      <c r="D230" s="1"/>
      <c r="E230" s="1"/>
    </row>
    <row r="231" spans="2:6" ht="12.75">
      <c r="B231" s="1"/>
      <c r="C231" s="1"/>
      <c r="D231" s="1"/>
      <c r="E231" s="540" t="s">
        <v>93</v>
      </c>
      <c r="F231" s="540"/>
    </row>
    <row r="232" spans="2:5" ht="38.25" customHeight="1">
      <c r="B232" s="569" t="s">
        <v>316</v>
      </c>
      <c r="C232" s="569"/>
      <c r="D232" s="569"/>
      <c r="E232" s="569"/>
    </row>
    <row r="233" spans="2:5" ht="18.75" customHeight="1">
      <c r="B233" s="570" t="s">
        <v>94</v>
      </c>
      <c r="C233" s="570"/>
      <c r="D233" s="570"/>
      <c r="E233" s="570"/>
    </row>
    <row r="234" spans="2:5" ht="9.75" customHeight="1">
      <c r="B234" s="3"/>
      <c r="C234" s="9"/>
      <c r="D234" s="9"/>
      <c r="E234" s="187"/>
    </row>
    <row r="235" spans="2:5" ht="38.25" customHeight="1">
      <c r="B235" s="188" t="s">
        <v>12</v>
      </c>
      <c r="C235" s="448" t="s">
        <v>279</v>
      </c>
      <c r="D235" s="448" t="s">
        <v>288</v>
      </c>
      <c r="E235" s="188" t="s">
        <v>13</v>
      </c>
    </row>
    <row r="236" spans="2:5" ht="38.25">
      <c r="B236" s="220" t="s">
        <v>14</v>
      </c>
      <c r="C236" s="221">
        <f>SUM(C237:C242)</f>
        <v>62026.17</v>
      </c>
      <c r="D236" s="221">
        <f>SUM(D237:D242)</f>
        <v>62026.17</v>
      </c>
      <c r="E236" s="221">
        <f aca="true" t="shared" si="7" ref="E236:E243">D236-C236</f>
        <v>0</v>
      </c>
    </row>
    <row r="237" spans="2:5" ht="12.75">
      <c r="B237" s="222" t="s">
        <v>48</v>
      </c>
      <c r="C237" s="223">
        <v>1614.77</v>
      </c>
      <c r="D237" s="223">
        <v>1614.77</v>
      </c>
      <c r="E237" s="223">
        <f t="shared" si="7"/>
        <v>0</v>
      </c>
    </row>
    <row r="238" spans="2:5" ht="12.75">
      <c r="B238" s="222" t="s">
        <v>15</v>
      </c>
      <c r="C238" s="6">
        <v>52443.58</v>
      </c>
      <c r="D238" s="6">
        <v>52443.58</v>
      </c>
      <c r="E238" s="27">
        <f t="shared" si="7"/>
        <v>0</v>
      </c>
    </row>
    <row r="239" spans="2:5" ht="38.25">
      <c r="B239" s="222" t="s">
        <v>16</v>
      </c>
      <c r="C239" s="224">
        <v>0</v>
      </c>
      <c r="D239" s="225">
        <v>0</v>
      </c>
      <c r="E239" s="27">
        <f t="shared" si="7"/>
        <v>0</v>
      </c>
    </row>
    <row r="240" spans="2:5" ht="12.75">
      <c r="B240" s="222" t="s">
        <v>17</v>
      </c>
      <c r="C240" s="27">
        <v>0</v>
      </c>
      <c r="D240" s="27">
        <v>0</v>
      </c>
      <c r="E240" s="27">
        <f t="shared" si="7"/>
        <v>0</v>
      </c>
    </row>
    <row r="241" spans="2:5" ht="12.75">
      <c r="B241" s="222" t="s">
        <v>88</v>
      </c>
      <c r="C241" s="226">
        <v>7967.82</v>
      </c>
      <c r="D241" s="226">
        <v>7967.82</v>
      </c>
      <c r="E241" s="226">
        <f t="shared" si="7"/>
        <v>0</v>
      </c>
    </row>
    <row r="242" spans="2:5" ht="12.75">
      <c r="B242" s="222" t="s">
        <v>18</v>
      </c>
      <c r="C242" s="27">
        <v>0</v>
      </c>
      <c r="D242" s="226">
        <v>0</v>
      </c>
      <c r="E242" s="27">
        <f t="shared" si="7"/>
        <v>0</v>
      </c>
    </row>
    <row r="243" spans="2:5" ht="24.75" customHeight="1">
      <c r="B243" s="220" t="s">
        <v>80</v>
      </c>
      <c r="C243" s="221">
        <v>0</v>
      </c>
      <c r="D243" s="221">
        <v>0</v>
      </c>
      <c r="E243" s="221">
        <f t="shared" si="7"/>
        <v>0</v>
      </c>
    </row>
    <row r="244" spans="2:5" ht="25.5">
      <c r="B244" s="220" t="s">
        <v>19</v>
      </c>
      <c r="C244" s="221">
        <v>0</v>
      </c>
      <c r="D244" s="221">
        <v>0</v>
      </c>
      <c r="E244" s="221">
        <f>C244-D244</f>
        <v>0</v>
      </c>
    </row>
    <row r="245" spans="2:5" ht="12.75" customHeight="1">
      <c r="B245" s="222" t="s">
        <v>20</v>
      </c>
      <c r="C245" s="6">
        <v>0</v>
      </c>
      <c r="D245" s="6">
        <v>0</v>
      </c>
      <c r="E245" s="227">
        <f>C245-D245</f>
        <v>0</v>
      </c>
    </row>
    <row r="246" spans="2:5" ht="12.75">
      <c r="B246" s="222" t="s">
        <v>21</v>
      </c>
      <c r="C246" s="6">
        <v>0</v>
      </c>
      <c r="D246" s="6">
        <v>0</v>
      </c>
      <c r="E246" s="227">
        <f>C246-D246</f>
        <v>0</v>
      </c>
    </row>
    <row r="247" spans="2:5" ht="12.75">
      <c r="B247" s="188" t="s">
        <v>22</v>
      </c>
      <c r="C247" s="221">
        <f>SUM(C236,C243,C244,)</f>
        <v>62026.17</v>
      </c>
      <c r="D247" s="221">
        <f>SUM(D236,D243,D244,)</f>
        <v>62026.17</v>
      </c>
      <c r="E247" s="221">
        <f>SUM(E236,E243,E244,)</f>
        <v>0</v>
      </c>
    </row>
    <row r="248" spans="2:5" ht="11.25" customHeight="1">
      <c r="B248" s="28"/>
      <c r="C248" s="3"/>
      <c r="D248" s="3"/>
      <c r="E248" s="7"/>
    </row>
    <row r="249" spans="2:5" ht="18.75" customHeight="1">
      <c r="B249" s="354" t="s">
        <v>316</v>
      </c>
      <c r="C249" s="355"/>
      <c r="D249" s="355"/>
      <c r="E249" s="355"/>
    </row>
    <row r="250" spans="2:5" ht="15">
      <c r="B250" s="570" t="s">
        <v>95</v>
      </c>
      <c r="C250" s="570"/>
      <c r="D250" s="570"/>
      <c r="E250" s="570"/>
    </row>
    <row r="251" spans="2:5" ht="15">
      <c r="B251" s="187"/>
      <c r="C251" s="9"/>
      <c r="D251" s="9"/>
      <c r="E251" s="9"/>
    </row>
    <row r="252" spans="2:6" ht="38.25" customHeight="1">
      <c r="B252" s="188" t="s">
        <v>12</v>
      </c>
      <c r="C252" s="499" t="s">
        <v>279</v>
      </c>
      <c r="D252" s="448" t="s">
        <v>348</v>
      </c>
      <c r="E252" s="428" t="s">
        <v>13</v>
      </c>
      <c r="F252" s="409"/>
    </row>
    <row r="253" spans="2:6" ht="38.25">
      <c r="B253" s="220" t="s">
        <v>14</v>
      </c>
      <c r="C253" s="239">
        <f>SUM(C254:C259)</f>
        <v>115943707.41000001</v>
      </c>
      <c r="D253" s="239">
        <f>SUM(D254:D259)</f>
        <v>128109970.66000001</v>
      </c>
      <c r="E253" s="239">
        <f aca="true" t="shared" si="8" ref="E253:E260">D253-C253</f>
        <v>12166263.25</v>
      </c>
      <c r="F253" s="430"/>
    </row>
    <row r="254" spans="2:6" ht="12.75">
      <c r="B254" s="222" t="s">
        <v>48</v>
      </c>
      <c r="C254" s="336">
        <v>14558150.11</v>
      </c>
      <c r="D254" s="336">
        <v>14787207.21</v>
      </c>
      <c r="E254" s="223">
        <f t="shared" si="8"/>
        <v>229057.1000000015</v>
      </c>
      <c r="F254" s="411"/>
    </row>
    <row r="255" spans="2:6" ht="12.75">
      <c r="B255" s="222" t="s">
        <v>15</v>
      </c>
      <c r="C255" s="336">
        <v>76958757.4</v>
      </c>
      <c r="D255" s="336">
        <v>97966552.01</v>
      </c>
      <c r="E255" s="27">
        <f t="shared" si="8"/>
        <v>21007794.61</v>
      </c>
      <c r="F255" s="411"/>
    </row>
    <row r="256" spans="2:6" ht="38.25">
      <c r="B256" s="222" t="s">
        <v>16</v>
      </c>
      <c r="C256" s="336">
        <v>2731416.08</v>
      </c>
      <c r="D256" s="336">
        <v>4999454.43</v>
      </c>
      <c r="E256" s="27">
        <f t="shared" si="8"/>
        <v>2268038.3499999996</v>
      </c>
      <c r="F256" s="411"/>
    </row>
    <row r="257" spans="2:6" ht="12.75">
      <c r="B257" s="222" t="s">
        <v>17</v>
      </c>
      <c r="C257" s="336">
        <v>1051703.36</v>
      </c>
      <c r="D257" s="336">
        <v>1051703.36</v>
      </c>
      <c r="E257" s="27">
        <f t="shared" si="8"/>
        <v>0</v>
      </c>
      <c r="F257" s="411"/>
    </row>
    <row r="258" spans="2:6" ht="12.75">
      <c r="B258" s="222" t="s">
        <v>88</v>
      </c>
      <c r="C258" s="336">
        <v>4774518.07</v>
      </c>
      <c r="D258" s="336">
        <v>4856277.5</v>
      </c>
      <c r="E258" s="226">
        <f t="shared" si="8"/>
        <v>81759.4299999997</v>
      </c>
      <c r="F258" s="431"/>
    </row>
    <row r="259" spans="2:6" ht="12.75">
      <c r="B259" s="222" t="s">
        <v>18</v>
      </c>
      <c r="C259" s="336">
        <v>15869162.39</v>
      </c>
      <c r="D259" s="336">
        <v>4448776.15</v>
      </c>
      <c r="E259" s="27">
        <f t="shared" si="8"/>
        <v>-11420386.24</v>
      </c>
      <c r="F259" s="411"/>
    </row>
    <row r="260" spans="2:6" ht="25.5">
      <c r="B260" s="220" t="s">
        <v>80</v>
      </c>
      <c r="C260" s="239">
        <v>412645.97</v>
      </c>
      <c r="D260" s="239">
        <v>442710.33</v>
      </c>
      <c r="E260" s="239">
        <f t="shared" si="8"/>
        <v>30064.360000000044</v>
      </c>
      <c r="F260" s="430"/>
    </row>
    <row r="261" spans="2:6" ht="25.5">
      <c r="B261" s="220" t="s">
        <v>19</v>
      </c>
      <c r="C261" s="221">
        <v>0</v>
      </c>
      <c r="D261" s="221">
        <v>0</v>
      </c>
      <c r="E261" s="221">
        <f>C261-D261</f>
        <v>0</v>
      </c>
      <c r="F261" s="410"/>
    </row>
    <row r="262" spans="2:6" ht="12.75" customHeight="1">
      <c r="B262" s="222" t="s">
        <v>20</v>
      </c>
      <c r="C262" s="6">
        <v>0</v>
      </c>
      <c r="D262" s="6">
        <v>0</v>
      </c>
      <c r="E262" s="227">
        <f>C262-D262</f>
        <v>0</v>
      </c>
      <c r="F262" s="413"/>
    </row>
    <row r="263" spans="2:6" ht="12.75">
      <c r="B263" s="222" t="s">
        <v>21</v>
      </c>
      <c r="C263" s="6">
        <v>0</v>
      </c>
      <c r="D263" s="6">
        <v>0</v>
      </c>
      <c r="E263" s="227">
        <f>C263-D263</f>
        <v>0</v>
      </c>
      <c r="F263" s="413"/>
    </row>
    <row r="264" spans="2:6" ht="12.75">
      <c r="B264" s="188" t="s">
        <v>22</v>
      </c>
      <c r="C264" s="239">
        <f>SUM(C253,C260,C261,)</f>
        <v>116356353.38000001</v>
      </c>
      <c r="D264" s="239">
        <f>SUM(D253,D260,D261,)</f>
        <v>128552680.99000001</v>
      </c>
      <c r="E264" s="239">
        <f>SUM(E253,E260,E261,)</f>
        <v>12196327.61</v>
      </c>
      <c r="F264" s="430"/>
    </row>
    <row r="265" ht="5.25" customHeight="1"/>
    <row r="266" spans="2:6" ht="28.5" customHeight="1">
      <c r="B266" s="566" t="s">
        <v>270</v>
      </c>
      <c r="C266" s="566"/>
      <c r="D266" s="566"/>
      <c r="E266" s="566"/>
      <c r="F266" s="566"/>
    </row>
    <row r="268" spans="2:6" ht="27.75" customHeight="1">
      <c r="B268" s="566"/>
      <c r="C268" s="575"/>
      <c r="D268" s="575"/>
      <c r="E268" s="575"/>
      <c r="F268" s="575"/>
    </row>
    <row r="269" spans="2:6" ht="12.75">
      <c r="B269" s="566"/>
      <c r="C269" s="575"/>
      <c r="D269" s="575"/>
      <c r="E269" s="575"/>
      <c r="F269" s="575"/>
    </row>
    <row r="270" spans="2:6" ht="12.75">
      <c r="B270" s="575"/>
      <c r="C270" s="575"/>
      <c r="D270" s="575"/>
      <c r="E270" s="575"/>
      <c r="F270" s="575"/>
    </row>
  </sheetData>
  <sheetProtection/>
  <mergeCells count="35">
    <mergeCell ref="B269:F270"/>
    <mergeCell ref="B2:E2"/>
    <mergeCell ref="B3:E3"/>
    <mergeCell ref="B268:F268"/>
    <mergeCell ref="E110:F110"/>
    <mergeCell ref="D40:F40"/>
    <mergeCell ref="B20:E20"/>
    <mergeCell ref="B21:F21"/>
    <mergeCell ref="B22:F22"/>
    <mergeCell ref="B193:E193"/>
    <mergeCell ref="B151:E151"/>
    <mergeCell ref="B128:E128"/>
    <mergeCell ref="B209:E209"/>
    <mergeCell ref="B232:E232"/>
    <mergeCell ref="B233:E233"/>
    <mergeCell ref="B250:E250"/>
    <mergeCell ref="E231:F231"/>
    <mergeCell ref="E191:F191"/>
    <mergeCell ref="B41:E41"/>
    <mergeCell ref="B42:E42"/>
    <mergeCell ref="B58:E58"/>
    <mergeCell ref="B77:E77"/>
    <mergeCell ref="B78:E78"/>
    <mergeCell ref="B94:E94"/>
    <mergeCell ref="D76:F76"/>
    <mergeCell ref="B127:F127"/>
    <mergeCell ref="B167:F167"/>
    <mergeCell ref="B143:F143"/>
    <mergeCell ref="B266:F266"/>
    <mergeCell ref="B112:E112"/>
    <mergeCell ref="B111:E111"/>
    <mergeCell ref="E150:F150"/>
    <mergeCell ref="B192:E192"/>
    <mergeCell ref="B168:E168"/>
    <mergeCell ref="B152:E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24"/>
      <c r="B1" s="578"/>
      <c r="C1" s="578"/>
      <c r="D1" s="578"/>
      <c r="E1" s="578"/>
    </row>
    <row r="2" spans="1:5" ht="42" customHeight="1">
      <c r="A2" s="522"/>
      <c r="B2" s="523"/>
      <c r="C2" s="523"/>
      <c r="D2" s="523"/>
      <c r="E2" s="523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kokon</cp:lastModifiedBy>
  <cp:lastPrinted>2016-03-16T12:03:29Z</cp:lastPrinted>
  <dcterms:created xsi:type="dcterms:W3CDTF">2007-11-06T10:26:25Z</dcterms:created>
  <dcterms:modified xsi:type="dcterms:W3CDTF">2016-03-30T06:36:56Z</dcterms:modified>
  <cp:category/>
  <cp:version/>
  <cp:contentType/>
  <cp:contentStatus/>
</cp:coreProperties>
</file>