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50" windowHeight="10905" activeTab="7"/>
  </bookViews>
  <sheets>
    <sheet name="I.2.1-3" sheetId="1" r:id="rId1"/>
    <sheet name="1.2.4-8" sheetId="2" r:id="rId2"/>
    <sheet name="I.2." sheetId="3" state="hidden" r:id="rId3"/>
    <sheet name="I.3." sheetId="4" state="hidden" r:id="rId4"/>
    <sheet name="Arkusz3" sheetId="5" state="hidden" r:id="rId5"/>
    <sheet name="I.3" sheetId="6" r:id="rId6"/>
    <sheet name="I.4 ." sheetId="7" r:id="rId7"/>
    <sheet name="I.5" sheetId="8" r:id="rId8"/>
    <sheet name="II.1." sheetId="9" state="hidden" r:id="rId9"/>
    <sheet name="II.1.1-3" sheetId="10" r:id="rId10"/>
    <sheet name="II.1.4-7" sheetId="11" r:id="rId11"/>
    <sheet name="III.2. " sheetId="12" state="hidden" r:id="rId12"/>
    <sheet name="IV.1." sheetId="13" state="hidden" r:id="rId13"/>
    <sheet name="I.4" sheetId="14" state="hidden" r:id="rId14"/>
    <sheet name="III.1.8" sheetId="15" r:id="rId15"/>
    <sheet name="II.2.1" sheetId="16" r:id="rId16"/>
    <sheet name="III.1.1" sheetId="17" r:id="rId17"/>
  </sheets>
  <definedNames>
    <definedName name="_xlnm.Print_Area" localSheetId="0">'I.2.1-3'!$A$1:$F$122</definedName>
  </definedNames>
  <calcPr fullCalcOnLoad="1"/>
</workbook>
</file>

<file path=xl/comments17.xml><?xml version="1.0" encoding="utf-8"?>
<comments xmlns="http://schemas.openxmlformats.org/spreadsheetml/2006/main">
  <authors>
    <author>mkleszcz</author>
  </authors>
  <commentList>
    <comment ref="B17" authorId="0">
      <text>
        <r>
          <rPr>
            <b/>
            <sz val="9"/>
            <rFont val="Tahoma"/>
            <family val="2"/>
          </rPr>
          <t>mkleszcz:</t>
        </r>
        <r>
          <rPr>
            <sz val="9"/>
            <rFont val="Tahoma"/>
            <family val="2"/>
          </rPr>
          <t xml:space="preserve">
70005/0640 - powinno BYĆ !!!!
</t>
        </r>
      </text>
    </comment>
  </commentList>
</comments>
</file>

<file path=xl/sharedStrings.xml><?xml version="1.0" encoding="utf-8"?>
<sst xmlns="http://schemas.openxmlformats.org/spreadsheetml/2006/main" count="1168" uniqueCount="341">
  <si>
    <t>KŚT</t>
  </si>
  <si>
    <t>Nazwa środka trwałego</t>
  </si>
  <si>
    <t>Budynki biurowe</t>
  </si>
  <si>
    <t>Inne budynki niemieszkalne</t>
  </si>
  <si>
    <t>Melioracje szczegółowe</t>
  </si>
  <si>
    <t>Kotły grzejne wodne</t>
  </si>
  <si>
    <t>Zespoły komputerowe</t>
  </si>
  <si>
    <t>Samochody specjalne</t>
  </si>
  <si>
    <t>Kioski, budki, baraki, domki campingowe itp.</t>
  </si>
  <si>
    <t>Razem środki trwałe:</t>
  </si>
  <si>
    <t>Wartości niematerialne i prawne</t>
  </si>
  <si>
    <t>Razem KŚT:</t>
  </si>
  <si>
    <t>Wyszczególnienie środków trwałych</t>
  </si>
  <si>
    <t>Różnica (zmniejszenia-zwiększenia +)</t>
  </si>
  <si>
    <t>I. Rzeczowe i zrównane z nimi składniki majątku trwałego</t>
  </si>
  <si>
    <t>I.2. Budynki i budowle</t>
  </si>
  <si>
    <t>I.3. Urządzenia techniczne, maszyny, wyposażenie produkcyjne, handlowe</t>
  </si>
  <si>
    <t>I.4. Środki transportu</t>
  </si>
  <si>
    <t>I.6. Inwestycje rozpoczęte</t>
  </si>
  <si>
    <t>III. Finansowe składniki majątku trwałego</t>
  </si>
  <si>
    <t>III.1. Długoterminowe papiery wartościowe</t>
  </si>
  <si>
    <t>III.2. Inne składniki finansowe</t>
  </si>
  <si>
    <t>OGÓŁEM I+II+III</t>
  </si>
  <si>
    <t>Jednostka do której przekazano środki trwałe w nieodpłatne użytkowanie/Nazwa środka trwałego</t>
  </si>
  <si>
    <t>Rok przekazania</t>
  </si>
  <si>
    <t>Wartość początkowa środka trwałego</t>
  </si>
  <si>
    <t>1.</t>
  </si>
  <si>
    <t>3.</t>
  </si>
  <si>
    <t>VI.</t>
  </si>
  <si>
    <t>Miejski Ośrodek Pomocy Społecznej</t>
  </si>
  <si>
    <t>RAZEM</t>
  </si>
  <si>
    <t xml:space="preserve">Umorzenie </t>
  </si>
  <si>
    <t>Razem środki trwałe
 i wartości niematerialne i prawne</t>
  </si>
  <si>
    <t>020</t>
  </si>
  <si>
    <t xml:space="preserve">Rurociągi sieci rozdzielczej oraz linie kablowe </t>
  </si>
  <si>
    <t>Budynki służby zdrowia</t>
  </si>
  <si>
    <t xml:space="preserve">Autostrady, drogi ekspresowe, ulice i drogi </t>
  </si>
  <si>
    <t>Sprzęt medyczny</t>
  </si>
  <si>
    <t>Narzędzia, przyrządy, ruchomości i wypos. poz.</t>
  </si>
  <si>
    <t xml:space="preserve">Sporządził : Małgorzata Kleszcz </t>
  </si>
  <si>
    <t>016</t>
  </si>
  <si>
    <t>Łącznie</t>
  </si>
  <si>
    <t>Dobra kultury</t>
  </si>
  <si>
    <t>Umorzenie na dzień 31.12.2011 r.</t>
  </si>
  <si>
    <t>Dane dotyczące przysługujących Gminie Sławków praw własności na dzień 31.12.2011 rok</t>
  </si>
  <si>
    <t>Grunt</t>
  </si>
  <si>
    <t>nieruchomość</t>
  </si>
  <si>
    <t>Sporządził: Żmija Elżbieta</t>
  </si>
  <si>
    <t>I.1.Grunty i tereny - bez zmian</t>
  </si>
  <si>
    <t xml:space="preserve">Zespoły komputerowe </t>
  </si>
  <si>
    <r>
      <t>Środki trwałe będące własnością gminy - przekazane w trwały zarząd MOPS Sławków</t>
    </r>
    <r>
      <rPr>
        <b/>
        <sz val="12"/>
        <color indexed="10"/>
        <rFont val="Tahoma"/>
        <family val="2"/>
      </rPr>
      <t xml:space="preserve"> </t>
    </r>
    <r>
      <rPr>
        <b/>
        <sz val="12"/>
        <rFont val="Tahoma"/>
        <family val="2"/>
      </rPr>
      <t xml:space="preserve"> wg. stanu na dzień 31.12.2011 rok</t>
    </r>
  </si>
  <si>
    <t>Budynki oświaty, nauki i kultury oraz budynki sportowe</t>
  </si>
  <si>
    <t>Autostrady, drogi ekspresowe, ulice i drogi pozostałe</t>
  </si>
  <si>
    <t>Wyposażenie kin, teatrów i innych placówek kulturalno – oświatowych</t>
  </si>
  <si>
    <t>Narzędzia, przyrządy, ruchomości i wyposażenie poz.</t>
  </si>
  <si>
    <t>013</t>
  </si>
  <si>
    <t>Środki trwałe amortyzowane jednorazowe</t>
  </si>
  <si>
    <t>014</t>
  </si>
  <si>
    <t>Zbiory biblioteczne</t>
  </si>
  <si>
    <t>Budynki przemysłowe</t>
  </si>
  <si>
    <t>Pozostałe turbozespoły i zespoły pradotwórcze</t>
  </si>
  <si>
    <t>Maszyny do robót drogowych</t>
  </si>
  <si>
    <t>Samochody ciężarowe</t>
  </si>
  <si>
    <t>Ciągniki</t>
  </si>
  <si>
    <t>Naczepy</t>
  </si>
  <si>
    <t>Pozostałe środki transportu</t>
  </si>
  <si>
    <t>Miejski Ośrodek Kultury</t>
  </si>
  <si>
    <t>Miejska Biblioteka Publiczna</t>
  </si>
  <si>
    <t xml:space="preserve">II. Wartości niematerialne i prawne </t>
  </si>
  <si>
    <t xml:space="preserve">I.5. Inne środki trwałe </t>
  </si>
  <si>
    <t>I.5. Inne środki trwałe</t>
  </si>
  <si>
    <t>Załącznik nr I.5.4</t>
  </si>
  <si>
    <t>Załącznik nr I.5.5</t>
  </si>
  <si>
    <t>Miejski Zarząd Budynków Komunalnych</t>
  </si>
  <si>
    <t>Zalącznik nr I.2.4</t>
  </si>
  <si>
    <t>Zalącznik nr I.2.5</t>
  </si>
  <si>
    <t>Zalącznik nr I.2.6</t>
  </si>
  <si>
    <t>Budynki oświaty, nauki i kultury, sportowe</t>
  </si>
  <si>
    <t>Pozostałe urządzenia telef. i radiotechniczne</t>
  </si>
  <si>
    <t>Pozostałe urządzenia telef.- i radiotechniczne</t>
  </si>
  <si>
    <t>Miejskie Przedszkole</t>
  </si>
  <si>
    <t>Budynki mieszkalne</t>
  </si>
  <si>
    <t>Budowle sportowe i rekreacyjne</t>
  </si>
  <si>
    <t>Obiekty inżynierii ladowej i wodnej</t>
  </si>
  <si>
    <t>Pozostałe turbozespołu i zespoły prądotwórcze</t>
  </si>
  <si>
    <t>Urządzenia elektroakustyczne i elektrowizyjne</t>
  </si>
  <si>
    <t>Urządzenia alarmowe i sygnalizacyjne</t>
  </si>
  <si>
    <t>Urządzenia telefoniczne</t>
  </si>
  <si>
    <t>Pozostałe urządzenia telef.i radiotechniczne</t>
  </si>
  <si>
    <t xml:space="preserve">Pozostałe urządzenia nieprzemysłowe </t>
  </si>
  <si>
    <t>Wyposażenie techniczne dla prac biurowych</t>
  </si>
  <si>
    <t>Wyposażenie kin, teatrów itp.</t>
  </si>
  <si>
    <t>Załącznik nr I.3.1</t>
  </si>
  <si>
    <t>Podział klasyfikacji gruntów</t>
  </si>
  <si>
    <t>Powierzchnia w metrach
kwadratowych</t>
  </si>
  <si>
    <t>Wartość 
księgowa</t>
  </si>
  <si>
    <t>010</t>
  </si>
  <si>
    <t>Grunty orne</t>
  </si>
  <si>
    <t>011</t>
  </si>
  <si>
    <t>Sady</t>
  </si>
  <si>
    <t>012</t>
  </si>
  <si>
    <t>Łąki trwałe</t>
  </si>
  <si>
    <t>Pastwiska trwałe</t>
  </si>
  <si>
    <t>Lasy</t>
  </si>
  <si>
    <t>Grunty zadrzewione, zakrzewione</t>
  </si>
  <si>
    <t>030</t>
  </si>
  <si>
    <t>Tereny mieszkaniowe</t>
  </si>
  <si>
    <t>031</t>
  </si>
  <si>
    <t>Tereny przemysłowe</t>
  </si>
  <si>
    <t>032</t>
  </si>
  <si>
    <t>Tereny zabudowane inne</t>
  </si>
  <si>
    <t>033</t>
  </si>
  <si>
    <t>Zurbanizowane tereny niezabudowane</t>
  </si>
  <si>
    <t>034</t>
  </si>
  <si>
    <t>Tereny rekreacyjno - wypoczynkowe</t>
  </si>
  <si>
    <t>Nieużytki</t>
  </si>
  <si>
    <t>070</t>
  </si>
  <si>
    <t>Wody</t>
  </si>
  <si>
    <t>Razem grunty Miasta Sławków</t>
  </si>
  <si>
    <t>w tym grunty oddane w wieczyste użytkowanie</t>
  </si>
  <si>
    <t>x</t>
  </si>
  <si>
    <t>Grunty oddane w trwały zarząd</t>
  </si>
  <si>
    <t>Załącznik nr I.3.2</t>
  </si>
  <si>
    <t>Wykaz jednostek organizacyjnych</t>
  </si>
  <si>
    <t>Miejski Zespół Oświaty</t>
  </si>
  <si>
    <t>Szkoła Podstawowa</t>
  </si>
  <si>
    <t>Zespół Szkół</t>
  </si>
  <si>
    <t>Miejski Zakład Wodociągów i Kanalizacji</t>
  </si>
  <si>
    <t>Miajski Zarząd Budynków Komunalnych</t>
  </si>
  <si>
    <t>Wykaz jednostek orgnizacyjnych gminy</t>
  </si>
  <si>
    <t>Razem grunty Gminy Sławków</t>
  </si>
  <si>
    <t>Załącznik nr I.4.1</t>
  </si>
  <si>
    <t>Jednostka, do której przekazano środki trwałe w trwały zarząd</t>
  </si>
  <si>
    <t>I.</t>
  </si>
  <si>
    <t>Budynek murowany</t>
  </si>
  <si>
    <t>2.</t>
  </si>
  <si>
    <t>Grunty</t>
  </si>
  <si>
    <t>II.</t>
  </si>
  <si>
    <t xml:space="preserve">Zespół Szkół </t>
  </si>
  <si>
    <t>Budynek dydaktyczny - segment A</t>
  </si>
  <si>
    <t>Budynek administracyjno-socjalny</t>
  </si>
  <si>
    <t>Mała sala gimnastyczna</t>
  </si>
  <si>
    <t>4.</t>
  </si>
  <si>
    <t>Hala sportowa</t>
  </si>
  <si>
    <t>5.</t>
  </si>
  <si>
    <t>Zespół boisk sport.</t>
  </si>
  <si>
    <t>6.</t>
  </si>
  <si>
    <t>III.</t>
  </si>
  <si>
    <t>IV.</t>
  </si>
  <si>
    <t>Pomieszczenia w Seg.C</t>
  </si>
  <si>
    <t>V.</t>
  </si>
  <si>
    <t>Miejski Zakład Wodociągów i Kanalizacji w Sławkowie</t>
  </si>
  <si>
    <t>Budynek biurowo-socjalny z przepompownią</t>
  </si>
  <si>
    <t xml:space="preserve">Budynek ul.Łosińska 1 </t>
  </si>
  <si>
    <t>Załącznik nr I.5.1</t>
  </si>
  <si>
    <t>Urząd Miasta Sławków</t>
  </si>
  <si>
    <t>I.1.Grunty i tereny</t>
  </si>
  <si>
    <t>w tym dobra kultury ***</t>
  </si>
  <si>
    <t>II. Wartości niematerialne i prawne</t>
  </si>
  <si>
    <t>Załącznik nr I.5.2</t>
  </si>
  <si>
    <t>Załącznik nr I.5.3</t>
  </si>
  <si>
    <t>Lp.</t>
  </si>
  <si>
    <t>Załącznik nr III.1.1</t>
  </si>
  <si>
    <t>Budynki oswiaty, nauki i kultury, sportowe</t>
  </si>
  <si>
    <t xml:space="preserve">Pozostałe urządzenia  nieprzemysłowe </t>
  </si>
  <si>
    <t xml:space="preserve">Rurociągi sieci rozdzielczej oraz inne </t>
  </si>
  <si>
    <t>Kotły grzejne, wodne</t>
  </si>
  <si>
    <t>UM Sławkow</t>
  </si>
  <si>
    <t>MZO</t>
  </si>
  <si>
    <t>Szkoła P.</t>
  </si>
  <si>
    <t>ZS</t>
  </si>
  <si>
    <t>MOPS</t>
  </si>
  <si>
    <t>MZBK</t>
  </si>
  <si>
    <t>MZWiK</t>
  </si>
  <si>
    <t>MOK</t>
  </si>
  <si>
    <t>Biblioteka</t>
  </si>
  <si>
    <t>SP ZOZ</t>
  </si>
  <si>
    <t>OSP</t>
  </si>
  <si>
    <t>Łącznie Gmina Sławków</t>
  </si>
  <si>
    <t>Budynki transportu i łaczności</t>
  </si>
  <si>
    <t>Obiekty inż. ladowej i wodnej</t>
  </si>
  <si>
    <t>Pozostałe turbozespoły i zespoły prądotwórcze</t>
  </si>
  <si>
    <t>Maszyny do robót ziemnych</t>
  </si>
  <si>
    <t>Zbiorniki naziemne z tworzyw sztucznych</t>
  </si>
  <si>
    <t>Wyposażenie kin, teatrów i innych pl. kulturalnych</t>
  </si>
  <si>
    <t>Powierzchnia            w metrach
kwadratowych</t>
  </si>
  <si>
    <t>Zmiany                 w powierzchni</t>
  </si>
  <si>
    <t>Zmiany                    w wartości
księgowej</t>
  </si>
  <si>
    <t>Razem grunty</t>
  </si>
  <si>
    <t>Wykaz jednostek organizacyjnych Gminy Sławków</t>
  </si>
  <si>
    <t>Razem gruty Gminy Sławków</t>
  </si>
  <si>
    <t>Źródło dochodów</t>
  </si>
  <si>
    <t>01.01.2009 -31.12.2009</t>
  </si>
  <si>
    <t>Wpływ z opłat za zarząd, użytkowanie i użytkowanie wieczyste nieruchomości (dochody bieżące) - 70005/0470</t>
  </si>
  <si>
    <t>Wpływy z tytułu przekształcenia prawa użytkowania wieczystego przysługującego osobom fizycznym w prawo własności (dochody majątkowe) - 70005/0760</t>
  </si>
  <si>
    <t>Wpłaty z tytułu odpłatnego nabycia prawa własności oraz prawa użytkowania wieczystego nieruchomości (dochody majątkowe) - 70005/0770</t>
  </si>
  <si>
    <t>7.</t>
  </si>
  <si>
    <t>Załącznik nr I.2.1</t>
  </si>
  <si>
    <t>Razem środki trwałe 
 i wartości niematerialne i prawne</t>
  </si>
  <si>
    <t>Załącznik nr I.2.2</t>
  </si>
  <si>
    <t>Załącznik nr I.2.3</t>
  </si>
  <si>
    <t>Urzadzenia elektroakustyczne i elektrowizyjne</t>
  </si>
  <si>
    <t>Urządzenia teletransmisji</t>
  </si>
  <si>
    <t>UM Sławków</t>
  </si>
  <si>
    <t>Wpływy z różnych dochodów - bezumowne korzystanie z gruntu, renta planistyczna (dochody bieżące) - 70005/0970</t>
  </si>
  <si>
    <t xml:space="preserve">Urząd Miasta </t>
  </si>
  <si>
    <t>Urzadzenia alermowe</t>
  </si>
  <si>
    <t>Urządzenia alermowe i sygnalizacyjne</t>
  </si>
  <si>
    <t>Urządzenie przeciwpożarowe</t>
  </si>
  <si>
    <t>Urządzeniea przeciwpożarowe</t>
  </si>
  <si>
    <t>Pozostałe obiekty inżynierii lądowej</t>
  </si>
  <si>
    <t>Pozostałe urządzenia inżynierii lądowej</t>
  </si>
  <si>
    <t>w tym budynki i budowle</t>
  </si>
  <si>
    <t>w tym grunty</t>
  </si>
  <si>
    <t>Pozostałe urządzenie tele-i radiotechniczne</t>
  </si>
  <si>
    <t>Pozostałe urządzenia tele-i radiologiczne</t>
  </si>
  <si>
    <t>Urządzenia przeciwpozarowe</t>
  </si>
  <si>
    <t xml:space="preserve">Narzędzia, przyrządy,ruchomości i wyposażenie poz. </t>
  </si>
  <si>
    <t>Narzędzia, przyrządy, ruchomości</t>
  </si>
  <si>
    <t xml:space="preserve"> </t>
  </si>
  <si>
    <t xml:space="preserve">Samodzielny Publiczny Zakład Opieki Zdrowotnej </t>
  </si>
  <si>
    <t>Załącznik nr II.1.4</t>
  </si>
  <si>
    <t>Załącznik nr II.1.1</t>
  </si>
  <si>
    <t>Załącznik nr II.1.2</t>
  </si>
  <si>
    <t>Załącznik nr II.1.3</t>
  </si>
  <si>
    <t>Załącznik nr II.1.5</t>
  </si>
  <si>
    <t>Załącznik nr II.1.6</t>
  </si>
  <si>
    <t>Załącznik nr II.1.7</t>
  </si>
  <si>
    <t>Załącznik nr II.2.2</t>
  </si>
  <si>
    <t>Załącznik nr II.2.1</t>
  </si>
  <si>
    <t xml:space="preserve">I.1.Grunty i tereny </t>
  </si>
  <si>
    <t>Grunty orne zabidowane</t>
  </si>
  <si>
    <t>017</t>
  </si>
  <si>
    <t>018</t>
  </si>
  <si>
    <t>040</t>
  </si>
  <si>
    <t>Drogi</t>
  </si>
  <si>
    <t>041</t>
  </si>
  <si>
    <t>Drogi kolejowe</t>
  </si>
  <si>
    <t>042</t>
  </si>
  <si>
    <t>Inne tereny komunikacyjne</t>
  </si>
  <si>
    <t>061</t>
  </si>
  <si>
    <t>Grunty pod wodami płynącymi</t>
  </si>
  <si>
    <t>062</t>
  </si>
  <si>
    <t>Grunty pod wodami stojącymi</t>
  </si>
  <si>
    <t>Grupa,
podgrupa
rodzaj</t>
  </si>
  <si>
    <t xml:space="preserve">RAZEM ŚRODKI TRWAŁE </t>
  </si>
  <si>
    <t>Grunty oddane w trwały zarza</t>
  </si>
  <si>
    <t>Razem Grunty</t>
  </si>
  <si>
    <t>Zmiany  w wartości
księgowej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</si>
  <si>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</si>
  <si>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Urządzenia melioracji wodnych podstawowych</t>
  </si>
  <si>
    <t>Pozostałe turbo zespoły i zespoły prądotwórcze</t>
  </si>
  <si>
    <t>Koparki i ładowarki</t>
  </si>
  <si>
    <t>Samochody  osobowe</t>
  </si>
  <si>
    <t>Naczepy i przyczepy</t>
  </si>
  <si>
    <t>Urządzenia  melioracji wodnych podst.</t>
  </si>
  <si>
    <t>Kaparki i ładowarki</t>
  </si>
  <si>
    <t xml:space="preserve"> Ciagniki</t>
  </si>
  <si>
    <t>Pozostełe środki transportu</t>
  </si>
  <si>
    <t>Maszyny i narzędzia pielegnacyjne</t>
  </si>
  <si>
    <t>Maszyny i narzędzia pielęgnacyne</t>
  </si>
  <si>
    <t>Samochody osobowe</t>
  </si>
  <si>
    <t>Urządzenia melioracji podstawowej</t>
  </si>
  <si>
    <t>Maszyny i urządzenia pielegnacyjne</t>
  </si>
  <si>
    <t>Maszyny i urządzenia pieklegnacyjne</t>
  </si>
  <si>
    <t>Załącznik nr I.2.7</t>
  </si>
  <si>
    <t>Załącznik nr I.5.6</t>
  </si>
  <si>
    <t>Budynki transportu i łączności</t>
  </si>
  <si>
    <t xml:space="preserve">                                                             </t>
  </si>
  <si>
    <t>Gmina Sławków</t>
  </si>
  <si>
    <t>Dochody z najmu i dzierżawy składników majatkowych - czynsze użytkowe i mieszkaniowe (dochody bieżące) - 70007/0750</t>
  </si>
  <si>
    <t>Dochody z najmu i dzierżawy gruntu (dochody bieżące) - 70005/0750</t>
  </si>
  <si>
    <t>Pozostałe dochody z tytułu gospodarowania mieniem komunalnym (dochody bieżące) - 70005/0920,70007/0830, 70004/0920, 70004/0970</t>
  </si>
  <si>
    <t>8.</t>
  </si>
  <si>
    <t>Sprzedaż składników majątkowych - 75023/0870</t>
  </si>
  <si>
    <t>Stan na dzień 31.12.2022 r.</t>
  </si>
  <si>
    <t xml:space="preserve">Stan na dzień 31.12.2022 r. </t>
  </si>
  <si>
    <t>Wartość środka trwałego na dzień 31.12.2022</t>
  </si>
  <si>
    <t>Wartość  środka trwałego na 31.12.2022</t>
  </si>
  <si>
    <t>Umorzenie na 31.12.2022</t>
  </si>
  <si>
    <t>Wartość netto środka trwałego na 31.12.2022</t>
  </si>
  <si>
    <t>Wartość środka trwałego na dzień 01.01.2022</t>
  </si>
  <si>
    <t>Urządzenie do zapisu i odtwarzania dźwięku i  obrazu</t>
  </si>
  <si>
    <t>Urządzenia do zapisu i odtwarzania dźwięku i obrazu</t>
  </si>
  <si>
    <t>Narzędzia,  przyrządy, ruchomości i wyposarzenia</t>
  </si>
  <si>
    <t>Pozostałę urządzenia nieprzemysłowe</t>
  </si>
  <si>
    <t>Pozostałe urządzenia nieprzemysłowe</t>
  </si>
  <si>
    <t>Stan na 31.12.2022 r.</t>
  </si>
  <si>
    <t>Wartość netto środka trwałego na 31.12.20202</t>
  </si>
  <si>
    <t xml:space="preserve"> Informacja dotycząca własności gruntów komunalnych Gminy Sławków na dzień 31.12.2022 r. </t>
  </si>
  <si>
    <t xml:space="preserve">Dochody Gminy Sławków z tytułu gospodarowania mieniem komunalnym                   w okresie 01.01.2023 r. - 31.12.2023 r. </t>
  </si>
  <si>
    <t xml:space="preserve"> Informacja dotycząca własności gruntów komunalnych Urzędu Miasta Sławkowa na dzień 31.12.2023 r.</t>
  </si>
  <si>
    <t>Stan na 31.12.2023 r.</t>
  </si>
  <si>
    <t xml:space="preserve"> Informacja dotycząca własności gruntów komunalnych jednostek władających mieniem na dzień 31.12.2023 r. (otrzymane w trwały zarząd)  </t>
  </si>
  <si>
    <t>Informacja dotycząca zmian własności gruntów komunalnych Urzędu Miasta Sławkowa
za okres od 31.12.2022 r. do 31.12.2023r.</t>
  </si>
  <si>
    <t>Stan na 31.12.2022r.</t>
  </si>
  <si>
    <t>2022/2023</t>
  </si>
  <si>
    <t xml:space="preserve">Informacja dotycząca zmian własności gruntów jednostek władających mieniem  gminy za okres                                                                          od 31.12.2022 r. do 31.12.2023 r.
</t>
  </si>
  <si>
    <t>Informacja dotycząca zmian własności gruntów Gminy Sławków za okres od 31.12.2022 r. do 31.12.2023 r.</t>
  </si>
  <si>
    <t>Informacja dotycząca środków trwałych będacych własnoscią Gminy Sławków przekazanych w trwały zarząd na dzień 31.12.2023 r.</t>
  </si>
  <si>
    <t>Umorzenie na dzień 31.12.2023 r.</t>
  </si>
  <si>
    <t>Informacja o stanie mienia komunalnego Urzędu Miasta Sławkowa na dzień 31.12.2023 rok.</t>
  </si>
  <si>
    <t>Wartość środka trwałego na dzień 31.12.2023</t>
  </si>
  <si>
    <t>Wartość netto środka trwałego na dzień 31.12.2023</t>
  </si>
  <si>
    <t>Wartość  środka trwałego na dzień 01.01.2023</t>
  </si>
  <si>
    <t>Zmiany stanu mienia komunalnego Urzędu Miasta Sławkowa na dzień 31.12.2023 r.</t>
  </si>
  <si>
    <t>Wartość  środka trwałego na 31.12.2023</t>
  </si>
  <si>
    <t>Umorzenie na 31.12.2023</t>
  </si>
  <si>
    <t>Wartość netto środka trwałego na 31.12.2023</t>
  </si>
  <si>
    <t>Różnica wartości początkowej 2022/2023</t>
  </si>
  <si>
    <t xml:space="preserve"> Informacja o stanie mienia komunalnego w Miejskim Zespole Oświaty na dzień 31.12.2023 rok.</t>
  </si>
  <si>
    <t>Wartość środka trwałego na dzień 01.01.2023</t>
  </si>
  <si>
    <t xml:space="preserve"> Informacja o stanie mienia komunalnego w Szkole Podstawowej na dzień 31.12.2023 rok.</t>
  </si>
  <si>
    <t xml:space="preserve"> Informacja o stanie mienia komunalnego w Zespole Szkół na dzień 31.12.2023 rok.</t>
  </si>
  <si>
    <t xml:space="preserve"> Informacja o stanie mienia komunalnego w Miejskim Przedszkolu  na dzień 31.12.2023 rok.</t>
  </si>
  <si>
    <r>
      <t xml:space="preserve"> Informacja o stanie mienia komunalnego Miejskiego Ośrodka Pomocy Społecznej</t>
    </r>
    <r>
      <rPr>
        <sz val="12"/>
        <color indexed="8"/>
        <rFont val="Tahoma"/>
        <family val="2"/>
      </rPr>
      <t xml:space="preserve"> </t>
    </r>
    <r>
      <rPr>
        <b/>
        <sz val="12"/>
        <color indexed="8"/>
        <rFont val="Tahoma"/>
        <family val="2"/>
      </rPr>
      <t>na dzień 31.12.2023 rok.</t>
    </r>
  </si>
  <si>
    <t>Wartość trwałego na dzień 31.12.2023</t>
  </si>
  <si>
    <t xml:space="preserve"> Informacja o stanie mienia komunalnego Miejskiego Ośrodka Kultury na dzień 31.12.2023 rok.</t>
  </si>
  <si>
    <t xml:space="preserve"> Informacja o stanie mienia komunalnego Miejskiej Biblioteki na dzień 31.12.2023 rok.</t>
  </si>
  <si>
    <t>Informacja o stanie mienia komunalnego  Publicznego Zakładu Opieki Zdrowotnej na dzień 31.12.2023 rok.</t>
  </si>
  <si>
    <t>Wartość początkowa środka trwałego na dzień 01.01.2023</t>
  </si>
  <si>
    <t>Informacja o stanie mienia komunalnego Miejskiego Zarządu Budynków Komunalnych  na dzień 31.12.2023 rok.</t>
  </si>
  <si>
    <t>Informacja o stanie mienia komunalnego Gminy Sławków na dzień 31.12.2023 rok.</t>
  </si>
  <si>
    <r>
      <t xml:space="preserve">Struktura oraz zmiany majątku </t>
    </r>
    <r>
      <rPr>
        <b/>
        <sz val="14"/>
        <color indexed="8"/>
        <rFont val="Tahoma"/>
        <family val="2"/>
      </rPr>
      <t>w okresie 31.12.2022r. - 31.12.2023 r.</t>
    </r>
  </si>
  <si>
    <t>Stan na dzień 31.12.2023 r.</t>
  </si>
  <si>
    <t>Struktura oraz zmiany majątku okresie 31.12.2022 r. - 31.12.2023 r.</t>
  </si>
  <si>
    <t>Struktura oraz zmiany majątku  w okresie 31.12.2022 r. - 31.12.2023 r.</t>
  </si>
  <si>
    <t xml:space="preserve">Stan na dzień 31.12.2023 r. </t>
  </si>
  <si>
    <t>Zmiany stanu mienia komunalnego Miejskiego Zespołu Oświaty na dzień 31.12.2023  r.</t>
  </si>
  <si>
    <t>Zmiany stanu mienia komunalnego Szkoły Podstawowej na dzień 31.12.2023 r.</t>
  </si>
  <si>
    <t>Zmiany stanu mienia komunalnego Zespołu Szkół na dzień 31.12.2023 r.</t>
  </si>
  <si>
    <t>Zmiany stanu mienia komunalnego Miejskiego Przedszkola na dzień 31.12.2023 r.</t>
  </si>
  <si>
    <t>Zmiany stanu mienia komunalnego Miejskiego Ośrodka Pomocy Społecznej na dzień 31.12.2023 r.</t>
  </si>
  <si>
    <t>Zmiany stanu mienia komunalnego Miejskiego Ośrodka Kultury na dzień 31.12.2023 r.</t>
  </si>
  <si>
    <t>Zmiany stanu mienia komunalnego Miejskiej Biblioteki Publicznej na dzień 31.12.2023 r.</t>
  </si>
  <si>
    <t xml:space="preserve">Zmiany stanu mienia komunalnego Samodzielnego Publicznego Zakładu Opieki Zdrowotnej na dzień 31.12.2023  r. </t>
  </si>
  <si>
    <t>Zmiany stanu mienia komunalnego Miejskiego Zarządu Budynków Komunalnych na dzień 31.12.2023 r.</t>
  </si>
  <si>
    <t xml:space="preserve"> Zmiany stanu mienia komunalnego Gminy Sławków na dzień 31.12.2023 r.</t>
  </si>
  <si>
    <t>Wartość netto środka trwałego na 31.12.20203</t>
  </si>
  <si>
    <t>Róznica na wartości początkowej 2022/2023</t>
  </si>
  <si>
    <t>01.01.2023 - 31.12.2023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</si>
</sst>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%"/>
    <numFmt numFmtId="166" formatCode="#,##0.00\ &quot;zł&quot;"/>
    <numFmt numFmtId="167" formatCode="_-* #,##0.00\ _z_ł_-;\-* #,##0.00\ _z_ł_-;_-* \-??\ _z_ł_-;_-@_-"/>
    <numFmt numFmtId="168" formatCode="0.0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88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0"/>
      <color indexed="12"/>
      <name val="Tahoma"/>
      <family val="2"/>
    </font>
    <font>
      <b/>
      <sz val="8"/>
      <name val="Tahoma"/>
      <family val="2"/>
    </font>
    <font>
      <sz val="10"/>
      <color indexed="48"/>
      <name val="Tahoma"/>
      <family val="2"/>
    </font>
    <font>
      <b/>
      <sz val="14"/>
      <color indexed="8"/>
      <name val="Tahoma"/>
      <family val="2"/>
    </font>
    <font>
      <b/>
      <sz val="12"/>
      <color indexed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Tahoma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sz val="10"/>
      <color indexed="43"/>
      <name val="Tahoma"/>
      <family val="2"/>
    </font>
    <font>
      <b/>
      <sz val="11"/>
      <color indexed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rgb="FFFF0000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sz val="10"/>
      <color theme="2" tint="-0.09996999800205231"/>
      <name val="Tahoma"/>
      <family val="2"/>
    </font>
    <font>
      <b/>
      <sz val="12"/>
      <color theme="1"/>
      <name val="Tahoma"/>
      <family val="2"/>
    </font>
    <font>
      <b/>
      <sz val="12"/>
      <color rgb="FFFF0000"/>
      <name val="Tahoma"/>
      <family val="2"/>
    </font>
    <font>
      <b/>
      <sz val="11"/>
      <color theme="1"/>
      <name val="Tahoma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70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3" fillId="0" borderId="13" xfId="0" applyFont="1" applyBorder="1" applyAlignment="1">
      <alignment wrapText="1"/>
    </xf>
    <xf numFmtId="4" fontId="3" fillId="0" borderId="14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3" xfId="0" applyFont="1" applyFill="1" applyBorder="1" applyAlignment="1">
      <alignment wrapText="1"/>
    </xf>
    <xf numFmtId="0" fontId="3" fillId="0" borderId="20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4" fontId="3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4" fontId="3" fillId="0" borderId="1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4" fontId="3" fillId="0" borderId="24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3" xfId="0" applyFont="1" applyBorder="1" applyAlignment="1">
      <alignment/>
    </xf>
    <xf numFmtId="164" fontId="3" fillId="0" borderId="23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" fillId="0" borderId="27" xfId="0" applyFont="1" applyBorder="1" applyAlignment="1">
      <alignment wrapText="1"/>
    </xf>
    <xf numFmtId="0" fontId="3" fillId="0" borderId="28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5" xfId="0" applyFont="1" applyBorder="1" applyAlignment="1">
      <alignment/>
    </xf>
    <xf numFmtId="0" fontId="3" fillId="0" borderId="28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1" xfId="0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3" fontId="1" fillId="33" borderId="34" xfId="0" applyNumberFormat="1" applyFont="1" applyFill="1" applyBorder="1" applyAlignment="1">
      <alignment horizontal="center" vertical="center"/>
    </xf>
    <xf numFmtId="4" fontId="1" fillId="33" borderId="35" xfId="0" applyNumberFormat="1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2" fontId="4" fillId="33" borderId="34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4" fontId="1" fillId="33" borderId="36" xfId="0" applyNumberFormat="1" applyFont="1" applyFill="1" applyBorder="1" applyAlignment="1">
      <alignment/>
    </xf>
    <xf numFmtId="4" fontId="1" fillId="33" borderId="37" xfId="0" applyNumberFormat="1" applyFont="1" applyFill="1" applyBorder="1" applyAlignment="1">
      <alignment/>
    </xf>
    <xf numFmtId="0" fontId="1" fillId="33" borderId="38" xfId="0" applyFont="1" applyFill="1" applyBorder="1" applyAlignment="1">
      <alignment vertical="center"/>
    </xf>
    <xf numFmtId="0" fontId="1" fillId="33" borderId="35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164" fontId="1" fillId="33" borderId="34" xfId="0" applyNumberFormat="1" applyFont="1" applyFill="1" applyBorder="1" applyAlignment="1">
      <alignment horizontal="center" vertical="center"/>
    </xf>
    <xf numFmtId="4" fontId="1" fillId="33" borderId="34" xfId="0" applyNumberFormat="1" applyFont="1" applyFill="1" applyBorder="1" applyAlignment="1">
      <alignment horizontal="center" vertical="center"/>
    </xf>
    <xf numFmtId="4" fontId="1" fillId="33" borderId="35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" fontId="1" fillId="33" borderId="34" xfId="0" applyNumberFormat="1" applyFont="1" applyFill="1" applyBorder="1" applyAlignment="1">
      <alignment horizontal="center" vertical="center"/>
    </xf>
    <xf numFmtId="4" fontId="1" fillId="33" borderId="39" xfId="0" applyNumberFormat="1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/>
    </xf>
    <xf numFmtId="4" fontId="19" fillId="0" borderId="10" xfId="0" applyNumberFormat="1" applyFont="1" applyFill="1" applyBorder="1" applyAlignment="1">
      <alignment/>
    </xf>
    <xf numFmtId="3" fontId="19" fillId="0" borderId="23" xfId="0" applyNumberFormat="1" applyFont="1" applyBorder="1" applyAlignment="1">
      <alignment/>
    </xf>
    <xf numFmtId="4" fontId="19" fillId="0" borderId="23" xfId="0" applyNumberFormat="1" applyFont="1" applyFill="1" applyBorder="1" applyAlignment="1">
      <alignment/>
    </xf>
    <xf numFmtId="4" fontId="19" fillId="34" borderId="31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" fillId="34" borderId="13" xfId="0" applyFont="1" applyFill="1" applyBorder="1" applyAlignment="1">
      <alignment wrapText="1"/>
    </xf>
    <xf numFmtId="0" fontId="3" fillId="34" borderId="2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34" borderId="20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4" fontId="3" fillId="0" borderId="20" xfId="0" applyNumberFormat="1" applyFont="1" applyBorder="1" applyAlignment="1">
      <alignment/>
    </xf>
    <xf numFmtId="0" fontId="3" fillId="0" borderId="41" xfId="0" applyFont="1" applyBorder="1" applyAlignment="1">
      <alignment horizontal="right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4" fontId="18" fillId="34" borderId="10" xfId="0" applyNumberFormat="1" applyFont="1" applyFill="1" applyBorder="1" applyAlignment="1">
      <alignment/>
    </xf>
    <xf numFmtId="4" fontId="18" fillId="34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33" borderId="25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21" fillId="0" borderId="10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22" fillId="0" borderId="0" xfId="0" applyFont="1" applyFill="1" applyAlignment="1">
      <alignment/>
    </xf>
    <xf numFmtId="0" fontId="1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/>
    </xf>
    <xf numFmtId="4" fontId="19" fillId="0" borderId="10" xfId="0" applyNumberFormat="1" applyFont="1" applyFill="1" applyBorder="1" applyAlignment="1">
      <alignment/>
    </xf>
    <xf numFmtId="4" fontId="19" fillId="0" borderId="10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167" fontId="1" fillId="36" borderId="10" xfId="42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4" fontId="1" fillId="36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4" fontId="1" fillId="37" borderId="10" xfId="0" applyNumberFormat="1" applyFont="1" applyFill="1" applyBorder="1" applyAlignment="1">
      <alignment/>
    </xf>
    <xf numFmtId="49" fontId="72" fillId="0" borderId="10" xfId="0" applyNumberFormat="1" applyFont="1" applyBorder="1" applyAlignment="1">
      <alignment horizontal="center"/>
    </xf>
    <xf numFmtId="0" fontId="73" fillId="0" borderId="10" xfId="0" applyFont="1" applyBorder="1" applyAlignment="1">
      <alignment/>
    </xf>
    <xf numFmtId="4" fontId="73" fillId="0" borderId="10" xfId="0" applyNumberFormat="1" applyFont="1" applyFill="1" applyBorder="1" applyAlignment="1">
      <alignment/>
    </xf>
    <xf numFmtId="4" fontId="73" fillId="0" borderId="10" xfId="0" applyNumberFormat="1" applyFont="1" applyBorder="1" applyAlignment="1">
      <alignment/>
    </xf>
    <xf numFmtId="0" fontId="1" fillId="38" borderId="10" xfId="0" applyFont="1" applyFill="1" applyBorder="1" applyAlignment="1">
      <alignment/>
    </xf>
    <xf numFmtId="4" fontId="1" fillId="38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1" fillId="35" borderId="10" xfId="0" applyFont="1" applyFill="1" applyBorder="1" applyAlignment="1">
      <alignment vertical="center" wrapText="1"/>
    </xf>
    <xf numFmtId="4" fontId="1" fillId="35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34" borderId="10" xfId="0" applyNumberFormat="1" applyFont="1" applyFill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4" fontId="19" fillId="34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/>
    </xf>
    <xf numFmtId="4" fontId="14" fillId="35" borderId="10" xfId="0" applyNumberFormat="1" applyFont="1" applyFill="1" applyBorder="1" applyAlignment="1">
      <alignment vertical="center"/>
    </xf>
    <xf numFmtId="4" fontId="14" fillId="35" borderId="10" xfId="0" applyNumberFormat="1" applyFont="1" applyFill="1" applyBorder="1" applyAlignment="1">
      <alignment/>
    </xf>
    <xf numFmtId="49" fontId="2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35" borderId="10" xfId="0" applyFont="1" applyFill="1" applyBorder="1" applyAlignment="1">
      <alignment/>
    </xf>
    <xf numFmtId="4" fontId="14" fillId="35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4" fontId="21" fillId="35" borderId="10" xfId="0" applyNumberFormat="1" applyFont="1" applyFill="1" applyBorder="1" applyAlignment="1">
      <alignment vertical="center"/>
    </xf>
    <xf numFmtId="4" fontId="14" fillId="35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center" vertical="center"/>
    </xf>
    <xf numFmtId="4" fontId="14" fillId="36" borderId="10" xfId="0" applyNumberFormat="1" applyFont="1" applyFill="1" applyBorder="1" applyAlignment="1">
      <alignment vertical="center"/>
    </xf>
    <xf numFmtId="4" fontId="14" fillId="36" borderId="1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37" borderId="10" xfId="0" applyFont="1" applyFill="1" applyBorder="1" applyAlignment="1">
      <alignment/>
    </xf>
    <xf numFmtId="4" fontId="14" fillId="37" borderId="10" xfId="0" applyNumberFormat="1" applyFont="1" applyFill="1" applyBorder="1" applyAlignment="1">
      <alignment/>
    </xf>
    <xf numFmtId="4" fontId="74" fillId="0" borderId="10" xfId="0" applyNumberFormat="1" applyFont="1" applyFill="1" applyBorder="1" applyAlignment="1">
      <alignment vertical="center"/>
    </xf>
    <xf numFmtId="4" fontId="75" fillId="35" borderId="10" xfId="0" applyNumberFormat="1" applyFont="1" applyFill="1" applyBorder="1" applyAlignment="1">
      <alignment vertical="center"/>
    </xf>
    <xf numFmtId="49" fontId="75" fillId="0" borderId="10" xfId="0" applyNumberFormat="1" applyFont="1" applyBorder="1" applyAlignment="1">
      <alignment horizontal="center"/>
    </xf>
    <xf numFmtId="0" fontId="74" fillId="0" borderId="10" xfId="0" applyFont="1" applyBorder="1" applyAlignment="1">
      <alignment/>
    </xf>
    <xf numFmtId="0" fontId="4" fillId="38" borderId="10" xfId="0" applyFont="1" applyFill="1" applyBorder="1" applyAlignment="1">
      <alignment/>
    </xf>
    <xf numFmtId="4" fontId="14" fillId="38" borderId="10" xfId="0" applyNumberFormat="1" applyFont="1" applyFill="1" applyBorder="1" applyAlignment="1">
      <alignment/>
    </xf>
    <xf numFmtId="0" fontId="4" fillId="38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4" fontId="8" fillId="39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4" fontId="14" fillId="35" borderId="10" xfId="0" applyNumberFormat="1" applyFont="1" applyFill="1" applyBorder="1" applyAlignment="1">
      <alignment horizontal="right" vertical="center"/>
    </xf>
    <xf numFmtId="49" fontId="14" fillId="0" borderId="10" xfId="0" applyNumberFormat="1" applyFont="1" applyBorder="1" applyAlignment="1">
      <alignment horizontal="center" vertical="center"/>
    </xf>
    <xf numFmtId="49" fontId="75" fillId="0" borderId="10" xfId="0" applyNumberFormat="1" applyFont="1" applyBorder="1" applyAlignment="1">
      <alignment horizontal="center"/>
    </xf>
    <xf numFmtId="0" fontId="8" fillId="38" borderId="10" xfId="0" applyFont="1" applyFill="1" applyBorder="1" applyAlignment="1">
      <alignment/>
    </xf>
    <xf numFmtId="0" fontId="14" fillId="38" borderId="10" xfId="0" applyFont="1" applyFill="1" applyBorder="1" applyAlignment="1">
      <alignment horizontal="center"/>
    </xf>
    <xf numFmtId="4" fontId="14" fillId="38" borderId="10" xfId="0" applyNumberFormat="1" applyFont="1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3" fillId="39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14" fillId="35" borderId="10" xfId="0" applyNumberFormat="1" applyFont="1" applyFill="1" applyBorder="1" applyAlignment="1">
      <alignment/>
    </xf>
    <xf numFmtId="0" fontId="6" fillId="0" borderId="0" xfId="0" applyFont="1" applyAlignment="1">
      <alignment wrapText="1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3" fontId="1" fillId="39" borderId="0" xfId="0" applyNumberFormat="1" applyFont="1" applyFill="1" applyBorder="1" applyAlignment="1">
      <alignment horizontal="center" vertical="center"/>
    </xf>
    <xf numFmtId="4" fontId="1" fillId="39" borderId="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4" fontId="1" fillId="39" borderId="10" xfId="0" applyNumberFormat="1" applyFont="1" applyFill="1" applyBorder="1" applyAlignment="1">
      <alignment/>
    </xf>
    <xf numFmtId="4" fontId="1" fillId="39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0" fontId="1" fillId="39" borderId="10" xfId="0" applyFont="1" applyFill="1" applyBorder="1" applyAlignment="1">
      <alignment horizontal="right"/>
    </xf>
    <xf numFmtId="0" fontId="1" fillId="39" borderId="10" xfId="0" applyFont="1" applyFill="1" applyBorder="1" applyAlignment="1">
      <alignment wrapText="1"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right"/>
    </xf>
    <xf numFmtId="0" fontId="3" fillId="39" borderId="10" xfId="0" applyFont="1" applyFill="1" applyBorder="1" applyAlignment="1">
      <alignment wrapText="1"/>
    </xf>
    <xf numFmtId="0" fontId="3" fillId="39" borderId="10" xfId="0" applyFont="1" applyFill="1" applyBorder="1" applyAlignment="1">
      <alignment horizontal="center"/>
    </xf>
    <xf numFmtId="4" fontId="3" fillId="39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5" borderId="34" xfId="0" applyFont="1" applyFill="1" applyBorder="1" applyAlignment="1">
      <alignment horizontal="center" vertical="center" wrapText="1"/>
    </xf>
    <xf numFmtId="0" fontId="1" fillId="35" borderId="42" xfId="0" applyFont="1" applyFill="1" applyBorder="1" applyAlignment="1">
      <alignment vertical="center" wrapText="1"/>
    </xf>
    <xf numFmtId="4" fontId="1" fillId="35" borderId="21" xfId="0" applyNumberFormat="1" applyFont="1" applyFill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4" fontId="3" fillId="39" borderId="10" xfId="0" applyNumberFormat="1" applyFont="1" applyFill="1" applyBorder="1" applyAlignment="1">
      <alignment vertical="center"/>
    </xf>
    <xf numFmtId="0" fontId="3" fillId="0" borderId="41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4" fontId="73" fillId="0" borderId="45" xfId="0" applyNumberFormat="1" applyFont="1" applyFill="1" applyBorder="1" applyAlignment="1">
      <alignment vertical="center"/>
    </xf>
    <xf numFmtId="4" fontId="73" fillId="0" borderId="23" xfId="0" applyNumberFormat="1" applyFont="1" applyFill="1" applyBorder="1" applyAlignment="1">
      <alignment vertical="center"/>
    </xf>
    <xf numFmtId="0" fontId="1" fillId="35" borderId="31" xfId="0" applyFont="1" applyFill="1" applyBorder="1" applyAlignment="1">
      <alignment vertical="center" wrapText="1"/>
    </xf>
    <xf numFmtId="4" fontId="1" fillId="35" borderId="34" xfId="0" applyNumberFormat="1" applyFont="1" applyFill="1" applyBorder="1" applyAlignment="1">
      <alignment vertical="center"/>
    </xf>
    <xf numFmtId="4" fontId="1" fillId="35" borderId="32" xfId="0" applyNumberFormat="1" applyFont="1" applyFill="1" applyBorder="1" applyAlignment="1">
      <alignment vertical="center"/>
    </xf>
    <xf numFmtId="0" fontId="1" fillId="35" borderId="46" xfId="0" applyFont="1" applyFill="1" applyBorder="1" applyAlignment="1">
      <alignment vertical="center" wrapText="1"/>
    </xf>
    <xf numFmtId="4" fontId="1" fillId="35" borderId="36" xfId="0" applyNumberFormat="1" applyFont="1" applyFill="1" applyBorder="1" applyAlignment="1">
      <alignment vertical="center"/>
    </xf>
    <xf numFmtId="0" fontId="3" fillId="0" borderId="42" xfId="0" applyFont="1" applyBorder="1" applyAlignment="1">
      <alignment vertical="center" wrapText="1"/>
    </xf>
    <xf numFmtId="4" fontId="3" fillId="0" borderId="21" xfId="0" applyNumberFormat="1" applyFont="1" applyBorder="1" applyAlignment="1">
      <alignment vertical="center"/>
    </xf>
    <xf numFmtId="0" fontId="3" fillId="0" borderId="47" xfId="0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/>
    </xf>
    <xf numFmtId="0" fontId="1" fillId="35" borderId="3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2" fillId="35" borderId="10" xfId="0" applyFont="1" applyFill="1" applyBorder="1" applyAlignment="1">
      <alignment vertical="center" wrapText="1"/>
    </xf>
    <xf numFmtId="4" fontId="72" fillId="35" borderId="10" xfId="0" applyNumberFormat="1" applyFont="1" applyFill="1" applyBorder="1" applyAlignment="1">
      <alignment vertical="center"/>
    </xf>
    <xf numFmtId="4" fontId="21" fillId="35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8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/>
    </xf>
    <xf numFmtId="0" fontId="14" fillId="39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textRotation="90" wrapText="1"/>
    </xf>
    <xf numFmtId="0" fontId="75" fillId="39" borderId="10" xfId="0" applyFont="1" applyFill="1" applyBorder="1" applyAlignment="1">
      <alignment horizontal="center" vertical="center" textRotation="90" wrapText="1"/>
    </xf>
    <xf numFmtId="4" fontId="74" fillId="39" borderId="10" xfId="0" applyNumberFormat="1" applyFont="1" applyFill="1" applyBorder="1" applyAlignment="1">
      <alignment vertical="center"/>
    </xf>
    <xf numFmtId="4" fontId="8" fillId="39" borderId="10" xfId="0" applyNumberFormat="1" applyFont="1" applyFill="1" applyBorder="1" applyAlignment="1">
      <alignment horizontal="right" vertical="center" wrapText="1"/>
    </xf>
    <xf numFmtId="4" fontId="8" fillId="39" borderId="10" xfId="0" applyNumberFormat="1" applyFont="1" applyFill="1" applyBorder="1" applyAlignment="1">
      <alignment horizontal="right" vertical="center"/>
    </xf>
    <xf numFmtId="4" fontId="8" fillId="35" borderId="10" xfId="0" applyNumberFormat="1" applyFont="1" applyFill="1" applyBorder="1" applyAlignment="1">
      <alignment horizontal="right" vertical="center" wrapText="1"/>
    </xf>
    <xf numFmtId="4" fontId="74" fillId="35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39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 horizontal="right" vertical="center"/>
    </xf>
    <xf numFmtId="4" fontId="74" fillId="0" borderId="10" xfId="0" applyNumberFormat="1" applyFont="1" applyBorder="1" applyAlignment="1">
      <alignment horizontal="right"/>
    </xf>
    <xf numFmtId="4" fontId="8" fillId="39" borderId="10" xfId="0" applyNumberFormat="1" applyFont="1" applyFill="1" applyBorder="1" applyAlignment="1">
      <alignment vertical="center"/>
    </xf>
    <xf numFmtId="4" fontId="74" fillId="39" borderId="10" xfId="0" applyNumberFormat="1" applyFont="1" applyFill="1" applyBorder="1" applyAlignment="1">
      <alignment horizontal="right"/>
    </xf>
    <xf numFmtId="4" fontId="8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vertical="center"/>
    </xf>
    <xf numFmtId="0" fontId="1" fillId="39" borderId="21" xfId="0" applyFont="1" applyFill="1" applyBorder="1" applyAlignment="1">
      <alignment horizontal="center" vertical="center"/>
    </xf>
    <xf numFmtId="3" fontId="3" fillId="39" borderId="10" xfId="0" applyNumberFormat="1" applyFont="1" applyFill="1" applyBorder="1" applyAlignment="1">
      <alignment horizontal="right" vertical="center" wrapText="1"/>
    </xf>
    <xf numFmtId="4" fontId="3" fillId="39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left" vertical="center" wrapText="1"/>
    </xf>
    <xf numFmtId="4" fontId="73" fillId="39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center"/>
    </xf>
    <xf numFmtId="0" fontId="3" fillId="39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horizontal="center" wrapText="1"/>
    </xf>
    <xf numFmtId="0" fontId="3" fillId="39" borderId="0" xfId="0" applyFont="1" applyFill="1" applyBorder="1" applyAlignment="1">
      <alignment horizontal="left" wrapText="1"/>
    </xf>
    <xf numFmtId="0" fontId="0" fillId="39" borderId="0" xfId="0" applyFill="1" applyAlignment="1">
      <alignment/>
    </xf>
    <xf numFmtId="0" fontId="1" fillId="39" borderId="0" xfId="0" applyFont="1" applyFill="1" applyBorder="1" applyAlignment="1">
      <alignment horizontal="center" vertical="center" wrapText="1"/>
    </xf>
    <xf numFmtId="4" fontId="1" fillId="39" borderId="0" xfId="0" applyNumberFormat="1" applyFont="1" applyFill="1" applyBorder="1" applyAlignment="1">
      <alignment vertical="center"/>
    </xf>
    <xf numFmtId="4" fontId="3" fillId="39" borderId="0" xfId="0" applyNumberFormat="1" applyFont="1" applyFill="1" applyBorder="1" applyAlignment="1">
      <alignment vertical="center"/>
    </xf>
    <xf numFmtId="4" fontId="73" fillId="39" borderId="0" xfId="0" applyNumberFormat="1" applyFont="1" applyFill="1" applyBorder="1" applyAlignment="1">
      <alignment vertical="center"/>
    </xf>
    <xf numFmtId="4" fontId="3" fillId="39" borderId="0" xfId="0" applyNumberFormat="1" applyFont="1" applyFill="1" applyBorder="1" applyAlignment="1">
      <alignment vertical="center"/>
    </xf>
    <xf numFmtId="0" fontId="1" fillId="35" borderId="35" xfId="0" applyFont="1" applyFill="1" applyBorder="1" applyAlignment="1">
      <alignment horizontal="center" vertical="center" wrapText="1"/>
    </xf>
    <xf numFmtId="4" fontId="1" fillId="35" borderId="22" xfId="0" applyNumberFormat="1" applyFont="1" applyFill="1" applyBorder="1" applyAlignment="1">
      <alignment vertical="center"/>
    </xf>
    <xf numFmtId="4" fontId="3" fillId="39" borderId="11" xfId="0" applyNumberFormat="1" applyFont="1" applyFill="1" applyBorder="1" applyAlignment="1">
      <alignment vertical="center"/>
    </xf>
    <xf numFmtId="4" fontId="1" fillId="35" borderId="35" xfId="0" applyNumberFormat="1" applyFont="1" applyFill="1" applyBorder="1" applyAlignment="1">
      <alignment vertical="center"/>
    </xf>
    <xf numFmtId="4" fontId="1" fillId="35" borderId="37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0" fontId="76" fillId="0" borderId="0" xfId="0" applyFont="1" applyAlignment="1">
      <alignment horizontal="center" wrapText="1"/>
    </xf>
    <xf numFmtId="4" fontId="8" fillId="39" borderId="10" xfId="0" applyNumberFormat="1" applyFont="1" applyFill="1" applyBorder="1" applyAlignment="1">
      <alignment/>
    </xf>
    <xf numFmtId="0" fontId="77" fillId="39" borderId="0" xfId="0" applyFont="1" applyFill="1" applyAlignment="1">
      <alignment/>
    </xf>
    <xf numFmtId="0" fontId="73" fillId="39" borderId="0" xfId="0" applyFont="1" applyFill="1" applyAlignment="1">
      <alignment/>
    </xf>
    <xf numFmtId="0" fontId="72" fillId="0" borderId="0" xfId="0" applyFont="1" applyAlignment="1">
      <alignment wrapText="1"/>
    </xf>
    <xf numFmtId="4" fontId="9" fillId="35" borderId="10" xfId="0" applyNumberFormat="1" applyFont="1" applyFill="1" applyBorder="1" applyAlignment="1">
      <alignment/>
    </xf>
    <xf numFmtId="4" fontId="19" fillId="39" borderId="0" xfId="0" applyNumberFormat="1" applyFont="1" applyFill="1" applyBorder="1" applyAlignment="1">
      <alignment vertical="center"/>
    </xf>
    <xf numFmtId="4" fontId="73" fillId="39" borderId="2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4" fontId="1" fillId="35" borderId="13" xfId="0" applyNumberFormat="1" applyFont="1" applyFill="1" applyBorder="1" applyAlignment="1">
      <alignment vertical="center"/>
    </xf>
    <xf numFmtId="4" fontId="3" fillId="34" borderId="13" xfId="0" applyNumberFormat="1" applyFont="1" applyFill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19" fillId="34" borderId="13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19" fillId="0" borderId="13" xfId="0" applyNumberFormat="1" applyFont="1" applyFill="1" applyBorder="1" applyAlignment="1">
      <alignment vertical="center"/>
    </xf>
    <xf numFmtId="0" fontId="78" fillId="39" borderId="0" xfId="0" applyFont="1" applyFill="1" applyBorder="1" applyAlignment="1">
      <alignment horizontal="center" vertical="center" wrapText="1"/>
    </xf>
    <xf numFmtId="4" fontId="78" fillId="39" borderId="0" xfId="0" applyNumberFormat="1" applyFont="1" applyFill="1" applyBorder="1" applyAlignment="1">
      <alignment vertical="center"/>
    </xf>
    <xf numFmtId="4" fontId="79" fillId="39" borderId="0" xfId="0" applyNumberFormat="1" applyFont="1" applyFill="1" applyBorder="1" applyAlignment="1">
      <alignment vertical="center"/>
    </xf>
    <xf numFmtId="4" fontId="9" fillId="39" borderId="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4" fontId="8" fillId="0" borderId="21" xfId="0" applyNumberFormat="1" applyFont="1" applyFill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4" fontId="74" fillId="0" borderId="21" xfId="0" applyNumberFormat="1" applyFont="1" applyFill="1" applyBorder="1" applyAlignment="1">
      <alignment vertical="center"/>
    </xf>
    <xf numFmtId="4" fontId="8" fillId="0" borderId="21" xfId="0" applyNumberFormat="1" applyFont="1" applyFill="1" applyBorder="1" applyAlignment="1">
      <alignment/>
    </xf>
    <xf numFmtId="43" fontId="14" fillId="35" borderId="20" xfId="42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4" fontId="8" fillId="0" borderId="21" xfId="0" applyNumberFormat="1" applyFont="1" applyFill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4" fontId="8" fillId="0" borderId="21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/>
    </xf>
    <xf numFmtId="43" fontId="1" fillId="35" borderId="10" xfId="42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0" fillId="0" borderId="10" xfId="0" applyBorder="1" applyAlignment="1">
      <alignment/>
    </xf>
    <xf numFmtId="4" fontId="9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4" fontId="3" fillId="39" borderId="10" xfId="0" applyNumberFormat="1" applyFont="1" applyFill="1" applyBorder="1" applyAlignment="1">
      <alignment horizontal="right" vertical="center"/>
    </xf>
    <xf numFmtId="4" fontId="73" fillId="39" borderId="10" xfId="0" applyNumberFormat="1" applyFont="1" applyFill="1" applyBorder="1" applyAlignment="1">
      <alignment horizontal="right" vertical="center"/>
    </xf>
    <xf numFmtId="4" fontId="3" fillId="39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39" borderId="45" xfId="0" applyNumberFormat="1" applyFont="1" applyFill="1" applyBorder="1" applyAlignment="1">
      <alignment vertical="center"/>
    </xf>
    <xf numFmtId="4" fontId="8" fillId="0" borderId="27" xfId="0" applyNumberFormat="1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vertical="center"/>
    </xf>
    <xf numFmtId="4" fontId="74" fillId="39" borderId="10" xfId="0" applyNumberFormat="1" applyFont="1" applyFill="1" applyBorder="1" applyAlignment="1">
      <alignment/>
    </xf>
    <xf numFmtId="4" fontId="72" fillId="0" borderId="10" xfId="0" applyNumberFormat="1" applyFont="1" applyBorder="1" applyAlignment="1">
      <alignment/>
    </xf>
    <xf numFmtId="4" fontId="73" fillId="0" borderId="10" xfId="0" applyNumberFormat="1" applyFont="1" applyBorder="1" applyAlignment="1">
      <alignment/>
    </xf>
    <xf numFmtId="4" fontId="73" fillId="0" borderId="10" xfId="0" applyNumberFormat="1" applyFont="1" applyBorder="1" applyAlignment="1">
      <alignment/>
    </xf>
    <xf numFmtId="4" fontId="73" fillId="0" borderId="10" xfId="0" applyNumberFormat="1" applyFont="1" applyBorder="1" applyAlignment="1">
      <alignment wrapText="1"/>
    </xf>
    <xf numFmtId="4" fontId="73" fillId="39" borderId="10" xfId="0" applyNumberFormat="1" applyFont="1" applyFill="1" applyBorder="1" applyAlignment="1">
      <alignment/>
    </xf>
    <xf numFmtId="0" fontId="72" fillId="39" borderId="0" xfId="0" applyFont="1" applyFill="1" applyAlignment="1">
      <alignment/>
    </xf>
    <xf numFmtId="0" fontId="1" fillId="0" borderId="0" xfId="0" applyFont="1" applyAlignment="1">
      <alignment/>
    </xf>
    <xf numFmtId="0" fontId="14" fillId="35" borderId="10" xfId="0" applyFont="1" applyFill="1" applyBorder="1" applyAlignment="1">
      <alignment horizontal="center" vertical="center"/>
    </xf>
    <xf numFmtId="4" fontId="74" fillId="39" borderId="10" xfId="0" applyNumberFormat="1" applyFont="1" applyFill="1" applyBorder="1" applyAlignment="1">
      <alignment horizontal="right" vertical="center"/>
    </xf>
    <xf numFmtId="0" fontId="14" fillId="38" borderId="10" xfId="0" applyFont="1" applyFill="1" applyBorder="1" applyAlignment="1">
      <alignment/>
    </xf>
    <xf numFmtId="4" fontId="14" fillId="38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4" fontId="74" fillId="39" borderId="10" xfId="0" applyNumberFormat="1" applyFont="1" applyFill="1" applyBorder="1" applyAlignment="1">
      <alignment horizontal="right" vertical="center" wrapText="1"/>
    </xf>
    <xf numFmtId="4" fontId="73" fillId="39" borderId="10" xfId="0" applyNumberFormat="1" applyFont="1" applyFill="1" applyBorder="1" applyAlignment="1">
      <alignment vertical="center"/>
    </xf>
    <xf numFmtId="4" fontId="74" fillId="0" borderId="10" xfId="0" applyNumberFormat="1" applyFont="1" applyBorder="1" applyAlignment="1">
      <alignment/>
    </xf>
    <xf numFmtId="4" fontId="74" fillId="39" borderId="10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 horizontal="right" vertical="center"/>
    </xf>
    <xf numFmtId="4" fontId="73" fillId="0" borderId="18" xfId="0" applyNumberFormat="1" applyFont="1" applyBorder="1" applyAlignment="1">
      <alignment horizontal="right" vertical="center"/>
    </xf>
    <xf numFmtId="4" fontId="72" fillId="39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49" fontId="8" fillId="0" borderId="26" xfId="0" applyNumberFormat="1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14" fillId="35" borderId="40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3" fontId="74" fillId="0" borderId="10" xfId="0" applyNumberFormat="1" applyFont="1" applyFill="1" applyBorder="1" applyAlignment="1">
      <alignment horizontal="right"/>
    </xf>
    <xf numFmtId="4" fontId="74" fillId="0" borderId="11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/>
    </xf>
    <xf numFmtId="4" fontId="74" fillId="39" borderId="11" xfId="0" applyNumberFormat="1" applyFont="1" applyFill="1" applyBorder="1" applyAlignment="1">
      <alignment horizontal="right"/>
    </xf>
    <xf numFmtId="3" fontId="74" fillId="0" borderId="23" xfId="0" applyNumberFormat="1" applyFont="1" applyFill="1" applyBorder="1" applyAlignment="1">
      <alignment horizontal="right"/>
    </xf>
    <xf numFmtId="4" fontId="74" fillId="0" borderId="24" xfId="0" applyNumberFormat="1" applyFont="1" applyFill="1" applyBorder="1" applyAlignment="1">
      <alignment horizontal="right"/>
    </xf>
    <xf numFmtId="4" fontId="8" fillId="0" borderId="23" xfId="0" applyNumberFormat="1" applyFont="1" applyFill="1" applyBorder="1" applyAlignment="1">
      <alignment/>
    </xf>
    <xf numFmtId="4" fontId="8" fillId="0" borderId="24" xfId="0" applyNumberFormat="1" applyFont="1" applyBorder="1" applyAlignment="1">
      <alignment/>
    </xf>
    <xf numFmtId="0" fontId="8" fillId="35" borderId="33" xfId="0" applyFont="1" applyFill="1" applyBorder="1" applyAlignment="1">
      <alignment horizontal="center" vertical="center"/>
    </xf>
    <xf numFmtId="0" fontId="14" fillId="35" borderId="34" xfId="0" applyFont="1" applyFill="1" applyBorder="1" applyAlignment="1">
      <alignment horizontal="center" vertical="center"/>
    </xf>
    <xf numFmtId="3" fontId="14" fillId="35" borderId="34" xfId="0" applyNumberFormat="1" applyFont="1" applyFill="1" applyBorder="1" applyAlignment="1">
      <alignment horizontal="center" vertical="center"/>
    </xf>
    <xf numFmtId="4" fontId="14" fillId="35" borderId="39" xfId="0" applyNumberFormat="1" applyFont="1" applyFill="1" applyBorder="1" applyAlignment="1">
      <alignment horizontal="center" vertical="center"/>
    </xf>
    <xf numFmtId="4" fontId="14" fillId="35" borderId="34" xfId="0" applyNumberFormat="1" applyFont="1" applyFill="1" applyBorder="1" applyAlignment="1">
      <alignment horizontal="center" vertical="center"/>
    </xf>
    <xf numFmtId="4" fontId="14" fillId="35" borderId="3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4" fillId="35" borderId="33" xfId="0" applyFont="1" applyFill="1" applyBorder="1" applyAlignment="1">
      <alignment horizontal="center" vertical="center" wrapText="1"/>
    </xf>
    <xf numFmtId="3" fontId="75" fillId="35" borderId="34" xfId="0" applyNumberFormat="1" applyFont="1" applyFill="1" applyBorder="1" applyAlignment="1">
      <alignment horizontal="center" vertical="center"/>
    </xf>
    <xf numFmtId="4" fontId="75" fillId="35" borderId="39" xfId="0" applyNumberFormat="1" applyFont="1" applyFill="1" applyBorder="1" applyAlignment="1">
      <alignment horizontal="center" vertical="center"/>
    </xf>
    <xf numFmtId="0" fontId="14" fillId="35" borderId="3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4" fillId="35" borderId="0" xfId="0" applyFont="1" applyFill="1" applyBorder="1" applyAlignment="1">
      <alignment horizontal="center" vertical="center" wrapText="1"/>
    </xf>
    <xf numFmtId="3" fontId="75" fillId="35" borderId="0" xfId="0" applyNumberFormat="1" applyFont="1" applyFill="1" applyBorder="1" applyAlignment="1">
      <alignment horizontal="center" vertical="center"/>
    </xf>
    <xf numFmtId="4" fontId="75" fillId="35" borderId="0" xfId="0" applyNumberFormat="1" applyFont="1" applyFill="1" applyBorder="1" applyAlignment="1">
      <alignment horizontal="center" vertical="center"/>
    </xf>
    <xf numFmtId="4" fontId="14" fillId="35" borderId="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/>
    </xf>
    <xf numFmtId="0" fontId="1" fillId="35" borderId="34" xfId="0" applyFont="1" applyFill="1" applyBorder="1" applyAlignment="1">
      <alignment horizontal="center" vertical="center"/>
    </xf>
    <xf numFmtId="3" fontId="1" fillId="35" borderId="34" xfId="0" applyNumberFormat="1" applyFont="1" applyFill="1" applyBorder="1" applyAlignment="1">
      <alignment horizontal="center" vertical="center"/>
    </xf>
    <xf numFmtId="4" fontId="1" fillId="35" borderId="35" xfId="0" applyNumberFormat="1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 wrapText="1"/>
    </xf>
    <xf numFmtId="3" fontId="72" fillId="35" borderId="34" xfId="0" applyNumberFormat="1" applyFont="1" applyFill="1" applyBorder="1" applyAlignment="1">
      <alignment horizontal="center" vertical="center"/>
    </xf>
    <xf numFmtId="0" fontId="82" fillId="35" borderId="31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right" vertical="center"/>
    </xf>
    <xf numFmtId="4" fontId="74" fillId="0" borderId="18" xfId="0" applyNumberFormat="1" applyFont="1" applyBorder="1" applyAlignment="1">
      <alignment horizontal="right" vertical="center"/>
    </xf>
    <xf numFmtId="0" fontId="1" fillId="35" borderId="10" xfId="0" applyFont="1" applyFill="1" applyBorder="1" applyAlignment="1">
      <alignment horizontal="center" vertical="center" wrapText="1"/>
    </xf>
    <xf numFmtId="4" fontId="73" fillId="39" borderId="11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/>
    </xf>
    <xf numFmtId="0" fontId="3" fillId="39" borderId="0" xfId="0" applyFont="1" applyFill="1" applyBorder="1" applyAlignment="1">
      <alignment wrapText="1"/>
    </xf>
    <xf numFmtId="0" fontId="0" fillId="39" borderId="0" xfId="0" applyFill="1" applyBorder="1" applyAlignment="1">
      <alignment/>
    </xf>
    <xf numFmtId="0" fontId="1" fillId="39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72" fillId="35" borderId="10" xfId="0" applyFont="1" applyFill="1" applyBorder="1" applyAlignment="1">
      <alignment horizontal="center" vertical="center" wrapText="1"/>
    </xf>
    <xf numFmtId="4" fontId="0" fillId="39" borderId="0" xfId="0" applyNumberForma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4" fontId="14" fillId="35" borderId="0" xfId="0" applyNumberFormat="1" applyFont="1" applyFill="1" applyBorder="1" applyAlignment="1">
      <alignment/>
    </xf>
    <xf numFmtId="43" fontId="1" fillId="35" borderId="10" xfId="42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9" fontId="72" fillId="39" borderId="0" xfId="0" applyNumberFormat="1" applyFont="1" applyFill="1" applyBorder="1" applyAlignment="1">
      <alignment horizontal="center"/>
    </xf>
    <xf numFmtId="0" fontId="73" fillId="39" borderId="0" xfId="0" applyFont="1" applyFill="1" applyBorder="1" applyAlignment="1">
      <alignment/>
    </xf>
    <xf numFmtId="4" fontId="73" fillId="39" borderId="0" xfId="0" applyNumberFormat="1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1" fillId="39" borderId="0" xfId="0" applyFont="1" applyFill="1" applyBorder="1" applyAlignment="1">
      <alignment horizontal="center"/>
    </xf>
    <xf numFmtId="4" fontId="1" fillId="39" borderId="0" xfId="0" applyNumberFormat="1" applyFont="1" applyFill="1" applyBorder="1" applyAlignment="1">
      <alignment/>
    </xf>
    <xf numFmtId="4" fontId="73" fillId="39" borderId="10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4" fontId="75" fillId="38" borderId="10" xfId="0" applyNumberFormat="1" applyFont="1" applyFill="1" applyBorder="1" applyAlignment="1">
      <alignment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vertical="center" wrapText="1"/>
    </xf>
    <xf numFmtId="4" fontId="14" fillId="4" borderId="10" xfId="0" applyNumberFormat="1" applyFont="1" applyFill="1" applyBorder="1" applyAlignment="1">
      <alignment vertical="center"/>
    </xf>
    <xf numFmtId="4" fontId="1" fillId="4" borderId="10" xfId="0" applyNumberFormat="1" applyFont="1" applyFill="1" applyBorder="1" applyAlignment="1">
      <alignment vertical="center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43" fontId="1" fillId="35" borderId="10" xfId="42" applyFont="1" applyFill="1" applyBorder="1" applyAlignment="1">
      <alignment horizontal="center" vertical="center" wrapText="1"/>
    </xf>
    <xf numFmtId="0" fontId="83" fillId="39" borderId="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33" borderId="4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3" fillId="33" borderId="2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51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33" borderId="52" xfId="0" applyFont="1" applyFill="1" applyBorder="1" applyAlignment="1">
      <alignment horizontal="right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" fillId="33" borderId="27" xfId="0" applyFont="1" applyFill="1" applyBorder="1" applyAlignment="1">
      <alignment wrapText="1"/>
    </xf>
    <xf numFmtId="0" fontId="3" fillId="33" borderId="28" xfId="0" applyFont="1" applyFill="1" applyBorder="1" applyAlignment="1">
      <alignment/>
    </xf>
    <xf numFmtId="0" fontId="3" fillId="33" borderId="53" xfId="0" applyFont="1" applyFill="1" applyBorder="1" applyAlignment="1">
      <alignment/>
    </xf>
    <xf numFmtId="0" fontId="3" fillId="33" borderId="28" xfId="0" applyFont="1" applyFill="1" applyBorder="1" applyAlignment="1">
      <alignment wrapText="1"/>
    </xf>
    <xf numFmtId="0" fontId="3" fillId="33" borderId="53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1" fillId="35" borderId="50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1" fillId="35" borderId="48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" fillId="35" borderId="48" xfId="0" applyFont="1" applyFill="1" applyBorder="1" applyAlignment="1">
      <alignment horizontal="center" vertical="center"/>
    </xf>
    <xf numFmtId="0" fontId="1" fillId="35" borderId="49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2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39" borderId="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54" xfId="0" applyFont="1" applyBorder="1" applyAlignment="1">
      <alignment horizontal="left"/>
    </xf>
    <xf numFmtId="0" fontId="1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1" fillId="35" borderId="13" xfId="0" applyFont="1" applyFill="1" applyBorder="1" applyAlignment="1">
      <alignment horizontal="left"/>
    </xf>
    <xf numFmtId="0" fontId="1" fillId="35" borderId="20" xfId="0" applyFont="1" applyFill="1" applyBorder="1" applyAlignment="1">
      <alignment horizontal="left"/>
    </xf>
    <xf numFmtId="0" fontId="1" fillId="35" borderId="54" xfId="0" applyFont="1" applyFill="1" applyBorder="1" applyAlignment="1">
      <alignment horizontal="left"/>
    </xf>
    <xf numFmtId="0" fontId="83" fillId="0" borderId="0" xfId="0" applyFont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1" fillId="39" borderId="10" xfId="0" applyFont="1" applyFill="1" applyBorder="1" applyAlignment="1">
      <alignment horizontal="center"/>
    </xf>
    <xf numFmtId="0" fontId="72" fillId="39" borderId="0" xfId="0" applyFont="1" applyFill="1" applyAlignment="1">
      <alignment horizontal="right"/>
    </xf>
    <xf numFmtId="0" fontId="8" fillId="0" borderId="55" xfId="0" applyFont="1" applyBorder="1" applyAlignment="1">
      <alignment horizontal="left" wrapText="1"/>
    </xf>
    <xf numFmtId="0" fontId="3" fillId="0" borderId="5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39" borderId="0" xfId="0" applyFont="1" applyFill="1" applyBorder="1" applyAlignment="1">
      <alignment horizontal="left" wrapText="1"/>
    </xf>
    <xf numFmtId="0" fontId="23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/>
    </xf>
    <xf numFmtId="0" fontId="7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55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4" fillId="39" borderId="0" xfId="0" applyFont="1" applyFill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5" fillId="39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85" fillId="0" borderId="0" xfId="0" applyFont="1" applyAlignment="1">
      <alignment horizontal="center"/>
    </xf>
    <xf numFmtId="0" fontId="1" fillId="33" borderId="56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 wrapText="1"/>
    </xf>
    <xf numFmtId="4" fontId="19" fillId="34" borderId="57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4" fontId="19" fillId="34" borderId="58" xfId="0" applyNumberFormat="1" applyFont="1" applyFill="1" applyBorder="1" applyAlignment="1">
      <alignment horizontal="center" vertical="center"/>
    </xf>
    <xf numFmtId="4" fontId="19" fillId="34" borderId="4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2" fontId="3" fillId="0" borderId="58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>
      <alignment horizontal="center" vertical="center" wrapText="1"/>
    </xf>
    <xf numFmtId="8" fontId="23" fillId="34" borderId="10" xfId="0" applyNumberFormat="1" applyFont="1" applyFill="1" applyBorder="1" applyAlignment="1">
      <alignment horizontal="center" vertical="center" wrapText="1"/>
    </xf>
    <xf numFmtId="0" fontId="24" fillId="34" borderId="57" xfId="0" applyFont="1" applyFill="1" applyBorder="1" applyAlignment="1">
      <alignment horizontal="center" vertical="center"/>
    </xf>
    <xf numFmtId="0" fontId="24" fillId="34" borderId="46" xfId="0" applyFont="1" applyFill="1" applyBorder="1" applyAlignment="1">
      <alignment horizontal="center" vertical="center"/>
    </xf>
    <xf numFmtId="43" fontId="14" fillId="35" borderId="10" xfId="42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14" fillId="35" borderId="48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4" fillId="35" borderId="48" xfId="0" applyFont="1" applyFill="1" applyBorder="1" applyAlignment="1">
      <alignment horizontal="center" vertical="center"/>
    </xf>
    <xf numFmtId="0" fontId="14" fillId="35" borderId="56" xfId="0" applyFont="1" applyFill="1" applyBorder="1" applyAlignment="1">
      <alignment horizontal="center" vertical="center"/>
    </xf>
    <xf numFmtId="0" fontId="8" fillId="35" borderId="4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>
      <alignment horizontal="left" vertical="center" wrapText="1"/>
    </xf>
    <xf numFmtId="4" fontId="73" fillId="39" borderId="10" xfId="0" applyNumberFormat="1" applyFont="1" applyFill="1" applyBorder="1" applyAlignment="1">
      <alignment horizontal="center" vertical="center"/>
    </xf>
    <xf numFmtId="4" fontId="73" fillId="39" borderId="23" xfId="0" applyNumberFormat="1" applyFont="1" applyFill="1" applyBorder="1" applyAlignment="1">
      <alignment horizontal="center" vertical="center"/>
    </xf>
    <xf numFmtId="4" fontId="73" fillId="39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54" xfId="0" applyFont="1" applyFill="1" applyBorder="1" applyAlignment="1">
      <alignment horizontal="center" vertical="center" wrapText="1"/>
    </xf>
    <xf numFmtId="4" fontId="73" fillId="39" borderId="45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86" fillId="39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A74">
      <selection activeCell="N90" sqref="N90"/>
    </sheetView>
  </sheetViews>
  <sheetFormatPr defaultColWidth="9.140625" defaultRowHeight="12.75"/>
  <cols>
    <col min="1" max="1" width="5.28125" style="0" customWidth="1"/>
    <col min="2" max="2" width="45.00390625" style="0" customWidth="1"/>
    <col min="3" max="3" width="19.57421875" style="0" customWidth="1"/>
    <col min="4" max="4" width="25.00390625" style="0" customWidth="1"/>
    <col min="5" max="5" width="16.8515625" style="0" customWidth="1"/>
    <col min="6" max="6" width="21.8515625" style="0" customWidth="1"/>
  </cols>
  <sheetData>
    <row r="1" spans="1:7" ht="18">
      <c r="A1" s="573"/>
      <c r="B1" s="573"/>
      <c r="C1" s="573"/>
      <c r="D1" s="573"/>
      <c r="E1" s="573"/>
      <c r="F1" s="184" t="s">
        <v>197</v>
      </c>
      <c r="G1" s="1"/>
    </row>
    <row r="2" spans="1:7" ht="20.25" customHeight="1">
      <c r="A2" s="574" t="s">
        <v>301</v>
      </c>
      <c r="B2" s="574"/>
      <c r="C2" s="574"/>
      <c r="D2" s="574"/>
      <c r="E2" s="574"/>
      <c r="F2" s="574"/>
      <c r="G2" s="574"/>
    </row>
    <row r="3" spans="1:7" ht="12.75">
      <c r="A3" s="1"/>
      <c r="B3" s="1"/>
      <c r="C3" s="1"/>
      <c r="D3" s="1"/>
      <c r="E3" s="1"/>
      <c r="F3" s="1"/>
      <c r="G3" s="1"/>
    </row>
    <row r="4" spans="1:7" ht="51" customHeight="1">
      <c r="A4" s="182" t="s">
        <v>0</v>
      </c>
      <c r="B4" s="429" t="s">
        <v>1</v>
      </c>
      <c r="C4" s="453" t="s">
        <v>304</v>
      </c>
      <c r="D4" s="453" t="s">
        <v>302</v>
      </c>
      <c r="E4" s="429" t="s">
        <v>31</v>
      </c>
      <c r="F4" s="451" t="s">
        <v>303</v>
      </c>
      <c r="G4" s="1"/>
    </row>
    <row r="5" spans="1:7" ht="12.75">
      <c r="A5" s="188">
        <v>101</v>
      </c>
      <c r="B5" s="51" t="s">
        <v>2</v>
      </c>
      <c r="C5" s="463">
        <v>948632.71</v>
      </c>
      <c r="D5" s="463">
        <v>948632.71</v>
      </c>
      <c r="E5" s="464">
        <v>444894.53</v>
      </c>
      <c r="F5" s="53">
        <f aca="true" t="shared" si="0" ref="F5:F34">D5-E5</f>
        <v>503738.17999999993</v>
      </c>
      <c r="G5" s="1"/>
    </row>
    <row r="6" spans="1:7" ht="12.75">
      <c r="A6" s="188">
        <v>102</v>
      </c>
      <c r="B6" s="51" t="s">
        <v>179</v>
      </c>
      <c r="C6" s="463">
        <v>145485.24</v>
      </c>
      <c r="D6" s="463">
        <v>145485.24</v>
      </c>
      <c r="E6" s="464">
        <v>9698.98</v>
      </c>
      <c r="F6" s="53">
        <f t="shared" si="0"/>
        <v>135786.25999999998</v>
      </c>
      <c r="G6" s="1"/>
    </row>
    <row r="7" spans="1:7" ht="12.75">
      <c r="A7" s="188">
        <v>105</v>
      </c>
      <c r="B7" s="51" t="s">
        <v>2</v>
      </c>
      <c r="C7" s="463">
        <v>7498218.68</v>
      </c>
      <c r="D7" s="463">
        <v>7498218.68</v>
      </c>
      <c r="E7" s="464">
        <v>1982068.9</v>
      </c>
      <c r="F7" s="53">
        <f t="shared" si="0"/>
        <v>5516149.779999999</v>
      </c>
      <c r="G7" s="1"/>
    </row>
    <row r="8" spans="1:7" ht="12.75">
      <c r="A8" s="188">
        <v>106</v>
      </c>
      <c r="B8" s="51" t="s">
        <v>35</v>
      </c>
      <c r="C8" s="463">
        <v>59247.93</v>
      </c>
      <c r="D8" s="463">
        <v>59247.93</v>
      </c>
      <c r="E8" s="464">
        <v>20162.22</v>
      </c>
      <c r="F8" s="53">
        <f t="shared" si="0"/>
        <v>39085.71</v>
      </c>
      <c r="G8" s="1"/>
    </row>
    <row r="9" spans="1:7" ht="12.75">
      <c r="A9" s="188">
        <v>107</v>
      </c>
      <c r="B9" s="51" t="s">
        <v>51</v>
      </c>
      <c r="C9" s="463">
        <v>20591509.57</v>
      </c>
      <c r="D9" s="463">
        <v>20591509.57</v>
      </c>
      <c r="E9" s="464">
        <v>3650906.18</v>
      </c>
      <c r="F9" s="53">
        <f t="shared" si="0"/>
        <v>16940603.39</v>
      </c>
      <c r="G9" s="1"/>
    </row>
    <row r="10" spans="1:7" ht="12.75">
      <c r="A10" s="188">
        <v>109</v>
      </c>
      <c r="B10" s="51" t="s">
        <v>3</v>
      </c>
      <c r="C10" s="463">
        <v>5377141.67</v>
      </c>
      <c r="D10" s="463">
        <v>5377141.67</v>
      </c>
      <c r="E10" s="464">
        <v>717007.57</v>
      </c>
      <c r="F10" s="53">
        <f t="shared" si="0"/>
        <v>4660134.1</v>
      </c>
      <c r="G10" s="1"/>
    </row>
    <row r="11" spans="1:7" ht="12.75">
      <c r="A11" s="188">
        <v>110</v>
      </c>
      <c r="B11" s="51" t="s">
        <v>81</v>
      </c>
      <c r="C11" s="463">
        <v>4880635.56</v>
      </c>
      <c r="D11" s="463">
        <v>4880635.56</v>
      </c>
      <c r="E11" s="464">
        <v>1248810.57</v>
      </c>
      <c r="F11" s="53">
        <f t="shared" si="0"/>
        <v>3631824.9899999993</v>
      </c>
      <c r="G11" s="1"/>
    </row>
    <row r="12" spans="1:7" ht="12.75">
      <c r="A12" s="188">
        <v>211</v>
      </c>
      <c r="B12" s="51" t="s">
        <v>34</v>
      </c>
      <c r="C12" s="463">
        <v>26631554.49</v>
      </c>
      <c r="D12" s="463">
        <v>27111914.47</v>
      </c>
      <c r="E12" s="464">
        <v>18960276.37</v>
      </c>
      <c r="F12" s="53">
        <f t="shared" si="0"/>
        <v>8151638.099999998</v>
      </c>
      <c r="G12" s="1"/>
    </row>
    <row r="13" spans="1:7" ht="12.75">
      <c r="A13" s="188">
        <v>220</v>
      </c>
      <c r="B13" s="51" t="s">
        <v>52</v>
      </c>
      <c r="C13" s="463">
        <v>42694578.91</v>
      </c>
      <c r="D13" s="463">
        <v>45489268.92</v>
      </c>
      <c r="E13" s="464">
        <v>27301485.14</v>
      </c>
      <c r="F13" s="53">
        <f t="shared" si="0"/>
        <v>18187783.78</v>
      </c>
      <c r="G13" s="1"/>
    </row>
    <row r="14" spans="1:7" ht="12.75">
      <c r="A14" s="188">
        <v>225</v>
      </c>
      <c r="B14" s="51" t="s">
        <v>250</v>
      </c>
      <c r="C14" s="463">
        <v>117464.26</v>
      </c>
      <c r="D14" s="463">
        <v>117464.26</v>
      </c>
      <c r="E14" s="464">
        <v>40255.92</v>
      </c>
      <c r="F14" s="53">
        <f t="shared" si="0"/>
        <v>77208.34</v>
      </c>
      <c r="G14" s="1"/>
    </row>
    <row r="15" spans="1:7" ht="12.75">
      <c r="A15" s="188">
        <v>226</v>
      </c>
      <c r="B15" s="51" t="s">
        <v>4</v>
      </c>
      <c r="C15" s="463">
        <v>1254282.31</v>
      </c>
      <c r="D15" s="463">
        <v>1254282.31</v>
      </c>
      <c r="E15" s="464">
        <v>649105.66</v>
      </c>
      <c r="F15" s="53">
        <f t="shared" si="0"/>
        <v>605176.65</v>
      </c>
      <c r="G15" s="1"/>
    </row>
    <row r="16" spans="1:7" ht="12.75">
      <c r="A16" s="188">
        <v>290</v>
      </c>
      <c r="B16" s="51" t="s">
        <v>82</v>
      </c>
      <c r="C16" s="463">
        <v>5542117.03</v>
      </c>
      <c r="D16" s="463">
        <v>5641697.83</v>
      </c>
      <c r="E16" s="464">
        <v>696216.15</v>
      </c>
      <c r="F16" s="53">
        <f t="shared" si="0"/>
        <v>4945481.68</v>
      </c>
      <c r="G16" s="1"/>
    </row>
    <row r="17" spans="1:7" ht="12.75">
      <c r="A17" s="188">
        <v>291</v>
      </c>
      <c r="B17" s="51" t="s">
        <v>210</v>
      </c>
      <c r="C17" s="463">
        <v>36005.49</v>
      </c>
      <c r="D17" s="463">
        <v>36005.49</v>
      </c>
      <c r="E17" s="464">
        <v>23355.97</v>
      </c>
      <c r="F17" s="53">
        <f t="shared" si="0"/>
        <v>12649.519999999997</v>
      </c>
      <c r="G17" s="1"/>
    </row>
    <row r="18" spans="1:7" ht="12.75">
      <c r="A18" s="188">
        <v>310</v>
      </c>
      <c r="B18" s="51" t="s">
        <v>5</v>
      </c>
      <c r="C18" s="463">
        <v>116248.41</v>
      </c>
      <c r="D18" s="463">
        <v>116248.41</v>
      </c>
      <c r="E18" s="464">
        <v>116248.41</v>
      </c>
      <c r="F18" s="53">
        <f t="shared" si="0"/>
        <v>0</v>
      </c>
      <c r="G18" s="1"/>
    </row>
    <row r="19" spans="1:7" ht="14.25" customHeight="1">
      <c r="A19" s="188">
        <v>348</v>
      </c>
      <c r="B19" s="185" t="s">
        <v>251</v>
      </c>
      <c r="C19" s="463">
        <v>10384</v>
      </c>
      <c r="D19" s="463">
        <v>10384</v>
      </c>
      <c r="E19" s="464">
        <v>10384</v>
      </c>
      <c r="F19" s="53">
        <f t="shared" si="0"/>
        <v>0</v>
      </c>
      <c r="G19" s="1"/>
    </row>
    <row r="20" spans="1:7" ht="12.75">
      <c r="A20" s="188">
        <v>487</v>
      </c>
      <c r="B20" s="51" t="s">
        <v>6</v>
      </c>
      <c r="C20" s="463">
        <v>1245522.55</v>
      </c>
      <c r="D20" s="463">
        <v>1263050.05</v>
      </c>
      <c r="E20" s="464">
        <v>1208299.71</v>
      </c>
      <c r="F20" s="53">
        <f t="shared" si="0"/>
        <v>54750.340000000084</v>
      </c>
      <c r="G20" s="1"/>
    </row>
    <row r="21" spans="1:7" ht="12.75">
      <c r="A21" s="188">
        <v>582</v>
      </c>
      <c r="B21" s="51" t="s">
        <v>61</v>
      </c>
      <c r="C21" s="463">
        <v>16600</v>
      </c>
      <c r="D21" s="463">
        <v>16600</v>
      </c>
      <c r="E21" s="464">
        <v>16600</v>
      </c>
      <c r="F21" s="53">
        <f t="shared" si="0"/>
        <v>0</v>
      </c>
      <c r="G21" s="1"/>
    </row>
    <row r="22" spans="1:7" ht="12.75">
      <c r="A22" s="188">
        <v>583</v>
      </c>
      <c r="B22" s="51" t="s">
        <v>252</v>
      </c>
      <c r="C22" s="463">
        <v>47802.88</v>
      </c>
      <c r="D22" s="463">
        <v>47802.88</v>
      </c>
      <c r="E22" s="464">
        <v>47802.88</v>
      </c>
      <c r="F22" s="53">
        <f t="shared" si="0"/>
        <v>0</v>
      </c>
      <c r="G22" s="1"/>
    </row>
    <row r="23" spans="1:7" ht="12.75">
      <c r="A23" s="188">
        <v>623</v>
      </c>
      <c r="B23" s="51" t="s">
        <v>202</v>
      </c>
      <c r="C23" s="463">
        <v>2068080.5</v>
      </c>
      <c r="D23" s="463">
        <v>2068080.5</v>
      </c>
      <c r="E23" s="464">
        <v>1696424.37</v>
      </c>
      <c r="F23" s="53">
        <f t="shared" si="0"/>
        <v>371656.1299999999</v>
      </c>
      <c r="G23" s="1"/>
    </row>
    <row r="24" spans="1:7" ht="12.75">
      <c r="A24" s="188">
        <v>624</v>
      </c>
      <c r="B24" s="51" t="s">
        <v>86</v>
      </c>
      <c r="C24" s="463">
        <v>72492.85</v>
      </c>
      <c r="D24" s="463">
        <v>72492.85</v>
      </c>
      <c r="E24" s="464">
        <v>69948.31</v>
      </c>
      <c r="F24" s="53">
        <f t="shared" si="0"/>
        <v>2544.540000000008</v>
      </c>
      <c r="G24" s="1"/>
    </row>
    <row r="25" spans="1:7" ht="12.75">
      <c r="A25" s="188">
        <v>669</v>
      </c>
      <c r="B25" s="51" t="s">
        <v>89</v>
      </c>
      <c r="C25" s="463">
        <v>412902.16</v>
      </c>
      <c r="D25" s="463">
        <v>412902.16</v>
      </c>
      <c r="E25" s="464">
        <v>86902.16</v>
      </c>
      <c r="F25" s="53">
        <f t="shared" si="0"/>
        <v>326000</v>
      </c>
      <c r="G25" s="1"/>
    </row>
    <row r="26" spans="1:7" ht="12.75">
      <c r="A26" s="188">
        <v>741</v>
      </c>
      <c r="B26" s="51" t="s">
        <v>253</v>
      </c>
      <c r="C26" s="463">
        <v>45934.97</v>
      </c>
      <c r="D26" s="463">
        <v>45934.97</v>
      </c>
      <c r="E26" s="464">
        <v>45934.97</v>
      </c>
      <c r="F26" s="53">
        <f t="shared" si="0"/>
        <v>0</v>
      </c>
      <c r="G26" s="1"/>
    </row>
    <row r="27" spans="1:7" ht="12.75">
      <c r="A27" s="188">
        <v>742</v>
      </c>
      <c r="B27" s="51" t="s">
        <v>62</v>
      </c>
      <c r="C27" s="463">
        <v>72164.28</v>
      </c>
      <c r="D27" s="463">
        <v>119629.78</v>
      </c>
      <c r="E27" s="464">
        <v>22265.72</v>
      </c>
      <c r="F27" s="53">
        <f t="shared" si="0"/>
        <v>97364.06</v>
      </c>
      <c r="G27" s="1"/>
    </row>
    <row r="28" spans="1:7" ht="12.75">
      <c r="A28" s="188">
        <v>743</v>
      </c>
      <c r="B28" s="51" t="s">
        <v>7</v>
      </c>
      <c r="C28" s="463">
        <v>804045</v>
      </c>
      <c r="D28" s="463">
        <v>804045</v>
      </c>
      <c r="E28" s="464">
        <v>724396.73</v>
      </c>
      <c r="F28" s="53">
        <f t="shared" si="0"/>
        <v>79648.27000000002</v>
      </c>
      <c r="G28" s="1"/>
    </row>
    <row r="29" spans="1:7" ht="12.75">
      <c r="A29" s="188">
        <v>746</v>
      </c>
      <c r="B29" s="51" t="s">
        <v>63</v>
      </c>
      <c r="C29" s="463">
        <v>224823.98</v>
      </c>
      <c r="D29" s="463">
        <v>224823.98</v>
      </c>
      <c r="E29" s="464">
        <v>113869.98</v>
      </c>
      <c r="F29" s="53">
        <f t="shared" si="0"/>
        <v>110954.00000000001</v>
      </c>
      <c r="G29" s="1"/>
    </row>
    <row r="30" spans="1:7" ht="12.75">
      <c r="A30" s="188">
        <v>747</v>
      </c>
      <c r="B30" s="51" t="s">
        <v>254</v>
      </c>
      <c r="C30" s="463">
        <v>88473.44</v>
      </c>
      <c r="D30" s="463">
        <v>92129</v>
      </c>
      <c r="E30" s="464">
        <v>41699.42</v>
      </c>
      <c r="F30" s="53">
        <f t="shared" si="0"/>
        <v>50429.58</v>
      </c>
      <c r="G30" s="1"/>
    </row>
    <row r="31" spans="1:7" ht="12.75">
      <c r="A31" s="188">
        <v>790</v>
      </c>
      <c r="B31" s="51" t="s">
        <v>65</v>
      </c>
      <c r="C31" s="463">
        <v>51568.78</v>
      </c>
      <c r="D31" s="463">
        <v>51568.78</v>
      </c>
      <c r="E31" s="464">
        <v>51568.78</v>
      </c>
      <c r="F31" s="53">
        <f t="shared" si="0"/>
        <v>0</v>
      </c>
      <c r="G31" s="1"/>
    </row>
    <row r="32" spans="1:7" ht="12.75">
      <c r="A32" s="188">
        <v>803</v>
      </c>
      <c r="B32" s="51" t="s">
        <v>90</v>
      </c>
      <c r="C32" s="464">
        <v>54766.77</v>
      </c>
      <c r="D32" s="464">
        <v>22191.77</v>
      </c>
      <c r="E32" s="464">
        <v>20247.36</v>
      </c>
      <c r="F32" s="53">
        <f t="shared" si="0"/>
        <v>1944.4099999999999</v>
      </c>
      <c r="G32" s="1"/>
    </row>
    <row r="33" spans="1:7" ht="12.75">
      <c r="A33" s="188">
        <v>806</v>
      </c>
      <c r="B33" s="51" t="s">
        <v>8</v>
      </c>
      <c r="C33" s="463">
        <v>928369.42</v>
      </c>
      <c r="D33" s="463">
        <v>928369.42</v>
      </c>
      <c r="E33" s="464">
        <v>928369.42</v>
      </c>
      <c r="F33" s="53">
        <f t="shared" si="0"/>
        <v>0</v>
      </c>
      <c r="G33" s="1"/>
    </row>
    <row r="34" spans="1:7" ht="15.75" customHeight="1">
      <c r="A34" s="188">
        <v>809</v>
      </c>
      <c r="B34" s="185" t="s">
        <v>54</v>
      </c>
      <c r="C34" s="463">
        <v>1325891.52</v>
      </c>
      <c r="D34" s="463">
        <v>1325891.52</v>
      </c>
      <c r="E34" s="464">
        <v>1131966.97</v>
      </c>
      <c r="F34" s="53">
        <f t="shared" si="0"/>
        <v>193924.55000000005</v>
      </c>
      <c r="G34" s="381"/>
    </row>
    <row r="35" spans="1:7" ht="12.75">
      <c r="A35" s="182"/>
      <c r="B35" s="182" t="s">
        <v>9</v>
      </c>
      <c r="C35" s="183">
        <f>SUM(C5:C34)</f>
        <v>123362945.35999997</v>
      </c>
      <c r="D35" s="183">
        <f>SUM(D5:D34)</f>
        <v>126773649.70999998</v>
      </c>
      <c r="E35" s="183">
        <f>SUM(E5:E34)</f>
        <v>62077173.34999999</v>
      </c>
      <c r="F35" s="183">
        <f>SUM(F5:F34)</f>
        <v>64696476.36000001</v>
      </c>
      <c r="G35" s="1"/>
    </row>
    <row r="36" spans="1:7" ht="12.75" hidden="1">
      <c r="A36" s="211"/>
      <c r="B36" s="212">
        <v>0</v>
      </c>
      <c r="C36" s="213">
        <v>0</v>
      </c>
      <c r="D36" s="213">
        <v>0</v>
      </c>
      <c r="E36" s="214">
        <v>0</v>
      </c>
      <c r="F36" s="214">
        <v>0</v>
      </c>
      <c r="G36" s="1"/>
    </row>
    <row r="37" spans="1:7" ht="12.75" hidden="1">
      <c r="A37" s="182"/>
      <c r="B37" s="182" t="s">
        <v>41</v>
      </c>
      <c r="C37" s="183">
        <f>C35+C36</f>
        <v>123362945.35999997</v>
      </c>
      <c r="D37" s="183">
        <f>D35+D36</f>
        <v>126773649.70999998</v>
      </c>
      <c r="E37" s="183">
        <f>E35+E36</f>
        <v>62077173.34999999</v>
      </c>
      <c r="F37" s="183">
        <f>F35+F36</f>
        <v>64696476.36000001</v>
      </c>
      <c r="G37" s="1"/>
    </row>
    <row r="38" spans="1:7" ht="15.75" customHeight="1" thickBot="1">
      <c r="A38" s="189" t="s">
        <v>33</v>
      </c>
      <c r="B38" s="51" t="s">
        <v>10</v>
      </c>
      <c r="C38" s="487">
        <v>1599452.27</v>
      </c>
      <c r="D38" s="487">
        <v>1599452.27</v>
      </c>
      <c r="E38" s="488">
        <v>1599452.27</v>
      </c>
      <c r="F38" s="53">
        <f>D38-E38</f>
        <v>0</v>
      </c>
      <c r="G38" s="1"/>
    </row>
    <row r="39" spans="1:7" ht="28.5" customHeight="1">
      <c r="A39" s="182"/>
      <c r="B39" s="429" t="s">
        <v>198</v>
      </c>
      <c r="C39" s="183">
        <f>C37+C38</f>
        <v>124962397.62999997</v>
      </c>
      <c r="D39" s="183">
        <f>D37+D38</f>
        <v>128373101.97999997</v>
      </c>
      <c r="E39" s="183">
        <f>E37+E38</f>
        <v>63676625.61999999</v>
      </c>
      <c r="F39" s="183">
        <f>F37+F38</f>
        <v>64696476.36000001</v>
      </c>
      <c r="G39" s="1"/>
    </row>
    <row r="40" spans="1:7" ht="12.75">
      <c r="A40" s="211" t="s">
        <v>40</v>
      </c>
      <c r="B40" s="212" t="s">
        <v>42</v>
      </c>
      <c r="C40" s="213">
        <v>2022084.64</v>
      </c>
      <c r="D40" s="213">
        <v>2022084.64</v>
      </c>
      <c r="E40" s="214">
        <v>0</v>
      </c>
      <c r="F40" s="214">
        <v>2022084.64</v>
      </c>
      <c r="G40" s="1"/>
    </row>
    <row r="41" spans="1:7" ht="12.75">
      <c r="A41" s="218"/>
      <c r="B41" s="217" t="s">
        <v>41</v>
      </c>
      <c r="C41" s="216">
        <f>C39+C40</f>
        <v>126984482.26999997</v>
      </c>
      <c r="D41" s="216">
        <f>D39+D40</f>
        <v>130395186.61999997</v>
      </c>
      <c r="E41" s="216">
        <f>E39+E40</f>
        <v>63676625.61999999</v>
      </c>
      <c r="F41" s="216">
        <f>F39+F40</f>
        <v>66718561.00000001</v>
      </c>
      <c r="G41" s="1"/>
    </row>
    <row r="42" spans="1:7" ht="12.75">
      <c r="A42" s="1"/>
      <c r="B42" s="1"/>
      <c r="C42" s="1"/>
      <c r="D42" s="1"/>
      <c r="E42" s="1"/>
      <c r="F42" s="26"/>
      <c r="G42" s="1"/>
    </row>
    <row r="43" spans="1:7" ht="12.75">
      <c r="A43" s="1"/>
      <c r="B43" s="1"/>
      <c r="C43" s="1"/>
      <c r="D43" s="1"/>
      <c r="E43" s="1"/>
      <c r="F43" s="26"/>
      <c r="G43" s="1"/>
    </row>
    <row r="44" spans="1:7" ht="12.75">
      <c r="A44" s="1"/>
      <c r="B44" s="1"/>
      <c r="C44" s="1"/>
      <c r="D44" s="1"/>
      <c r="E44" s="1"/>
      <c r="F44" s="26"/>
      <c r="G44" s="1"/>
    </row>
    <row r="45" spans="1:7" ht="12.75">
      <c r="A45" s="1"/>
      <c r="B45" s="1"/>
      <c r="C45" s="1"/>
      <c r="D45" s="1"/>
      <c r="E45" s="1"/>
      <c r="F45" s="26"/>
      <c r="G45" s="1"/>
    </row>
    <row r="46" spans="1:7" ht="6.75" customHeight="1">
      <c r="A46" s="1"/>
      <c r="B46" s="1"/>
      <c r="C46" s="1"/>
      <c r="D46" s="1"/>
      <c r="E46" s="1"/>
      <c r="F46" s="26"/>
      <c r="G46" s="1"/>
    </row>
    <row r="47" spans="1:7" ht="15">
      <c r="A47" s="1"/>
      <c r="B47" s="1"/>
      <c r="C47" s="273"/>
      <c r="D47" s="273"/>
      <c r="E47" s="1"/>
      <c r="F47" s="184" t="s">
        <v>199</v>
      </c>
      <c r="G47" s="1"/>
    </row>
    <row r="48" spans="1:7" ht="20.25" customHeight="1">
      <c r="A48" s="574" t="s">
        <v>310</v>
      </c>
      <c r="B48" s="574"/>
      <c r="C48" s="574"/>
      <c r="D48" s="574"/>
      <c r="E48" s="574"/>
      <c r="F48" s="574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40.5" customHeight="1">
      <c r="A50" s="182" t="s">
        <v>0</v>
      </c>
      <c r="B50" s="429" t="s">
        <v>1</v>
      </c>
      <c r="C50" s="429" t="s">
        <v>311</v>
      </c>
      <c r="D50" s="429" t="s">
        <v>302</v>
      </c>
      <c r="E50" s="429" t="s">
        <v>31</v>
      </c>
      <c r="F50" s="426" t="s">
        <v>303</v>
      </c>
      <c r="G50" s="1"/>
    </row>
    <row r="51" spans="1:7" ht="12.75">
      <c r="A51" s="188">
        <v>107</v>
      </c>
      <c r="B51" s="51" t="s">
        <v>51</v>
      </c>
      <c r="C51" s="52">
        <v>28198.29</v>
      </c>
      <c r="D51" s="52">
        <v>28198.29</v>
      </c>
      <c r="E51" s="53">
        <v>19210.11</v>
      </c>
      <c r="F51" s="53">
        <f>(D51-E51)</f>
        <v>8988.18</v>
      </c>
      <c r="G51" s="1"/>
    </row>
    <row r="52" spans="1:7" ht="12.75" hidden="1">
      <c r="A52" s="188">
        <v>803</v>
      </c>
      <c r="B52" s="51" t="s">
        <v>90</v>
      </c>
      <c r="C52" s="52">
        <v>0</v>
      </c>
      <c r="D52" s="52">
        <v>0</v>
      </c>
      <c r="E52" s="53">
        <v>0</v>
      </c>
      <c r="F52" s="53">
        <f>(D52-E52)</f>
        <v>0</v>
      </c>
      <c r="G52" s="1"/>
    </row>
    <row r="53" spans="1:7" ht="25.5" hidden="1">
      <c r="A53" s="188">
        <v>808</v>
      </c>
      <c r="B53" s="185" t="s">
        <v>54</v>
      </c>
      <c r="C53" s="52"/>
      <c r="D53" s="52"/>
      <c r="E53" s="53"/>
      <c r="F53" s="53">
        <f>(D53-E53)</f>
        <v>0</v>
      </c>
      <c r="G53" s="1"/>
    </row>
    <row r="54" spans="1:7" ht="12.75">
      <c r="A54" s="188">
        <v>487</v>
      </c>
      <c r="B54" s="185" t="s">
        <v>6</v>
      </c>
      <c r="C54" s="52">
        <v>15657.9</v>
      </c>
      <c r="D54" s="52">
        <v>15657.9</v>
      </c>
      <c r="E54" s="53">
        <v>15657.9</v>
      </c>
      <c r="F54" s="53">
        <f>(D54-E54)</f>
        <v>0</v>
      </c>
      <c r="G54" s="1"/>
    </row>
    <row r="55" spans="1:7" ht="12.75">
      <c r="A55" s="182"/>
      <c r="B55" s="182" t="s">
        <v>9</v>
      </c>
      <c r="C55" s="183">
        <f>SUM(C51:C54)</f>
        <v>43856.19</v>
      </c>
      <c r="D55" s="183">
        <f>SUM(D51:D54)</f>
        <v>43856.19</v>
      </c>
      <c r="E55" s="183">
        <f>SUM(E51:E54)</f>
        <v>34868.01</v>
      </c>
      <c r="F55" s="183">
        <f>SUM(F51:F54)</f>
        <v>8988.18</v>
      </c>
      <c r="G55" s="1"/>
    </row>
    <row r="56" spans="1:7" ht="12.75">
      <c r="A56" s="189" t="s">
        <v>33</v>
      </c>
      <c r="B56" s="51" t="s">
        <v>10</v>
      </c>
      <c r="C56" s="52">
        <v>0</v>
      </c>
      <c r="D56" s="52">
        <v>0</v>
      </c>
      <c r="E56" s="53">
        <v>0</v>
      </c>
      <c r="F56" s="53">
        <v>0</v>
      </c>
      <c r="G56" s="1"/>
    </row>
    <row r="57" spans="1:7" ht="27" customHeight="1">
      <c r="A57" s="182"/>
      <c r="B57" s="429" t="s">
        <v>32</v>
      </c>
      <c r="C57" s="183">
        <f>C55+C56</f>
        <v>43856.19</v>
      </c>
      <c r="D57" s="183">
        <f>D55+D56</f>
        <v>43856.19</v>
      </c>
      <c r="E57" s="183">
        <f>E55+E56</f>
        <v>34868.01</v>
      </c>
      <c r="F57" s="183">
        <f>SUM(F55:F56)</f>
        <v>8988.18</v>
      </c>
      <c r="G57" s="1"/>
    </row>
    <row r="58" spans="1:7" ht="12.75">
      <c r="A58" s="190" t="s">
        <v>40</v>
      </c>
      <c r="B58" s="161" t="s">
        <v>42</v>
      </c>
      <c r="C58" s="191">
        <v>0</v>
      </c>
      <c r="D58" s="191">
        <v>0</v>
      </c>
      <c r="E58" s="192">
        <v>0</v>
      </c>
      <c r="F58" s="192">
        <v>0</v>
      </c>
      <c r="G58" s="1"/>
    </row>
    <row r="59" spans="1:7" ht="12.75">
      <c r="A59" s="382"/>
      <c r="B59" s="269" t="s">
        <v>41</v>
      </c>
      <c r="C59" s="194">
        <f>C57+C58</f>
        <v>43856.19</v>
      </c>
      <c r="D59" s="194">
        <f>D57+D58</f>
        <v>43856.19</v>
      </c>
      <c r="E59" s="194">
        <f>E57+E58</f>
        <v>34868.01</v>
      </c>
      <c r="F59" s="194">
        <f>F57+F58</f>
        <v>8988.18</v>
      </c>
      <c r="G59" s="1"/>
    </row>
    <row r="60" spans="1:7" ht="12.75">
      <c r="A60" s="1"/>
      <c r="B60" s="1"/>
      <c r="C60" s="26"/>
      <c r="D60" s="26"/>
      <c r="E60" s="26"/>
      <c r="F60" s="26"/>
      <c r="G60" s="1"/>
    </row>
    <row r="61" spans="1:7" ht="15">
      <c r="A61" s="575" t="s">
        <v>312</v>
      </c>
      <c r="B61" s="575"/>
      <c r="C61" s="575"/>
      <c r="D61" s="575"/>
      <c r="E61" s="575"/>
      <c r="F61" s="575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40.5" customHeight="1">
      <c r="A63" s="182" t="s">
        <v>0</v>
      </c>
      <c r="B63" s="429" t="s">
        <v>1</v>
      </c>
      <c r="C63" s="429" t="s">
        <v>304</v>
      </c>
      <c r="D63" s="429" t="s">
        <v>302</v>
      </c>
      <c r="E63" s="429" t="s">
        <v>31</v>
      </c>
      <c r="F63" s="426" t="s">
        <v>303</v>
      </c>
      <c r="G63" s="1"/>
    </row>
    <row r="64" spans="1:7" ht="10.5" customHeight="1" hidden="1">
      <c r="A64" s="188">
        <v>32</v>
      </c>
      <c r="B64" s="51" t="s">
        <v>136</v>
      </c>
      <c r="C64" s="52"/>
      <c r="D64" s="52"/>
      <c r="E64" s="53">
        <v>0</v>
      </c>
      <c r="F64" s="53">
        <f>(D64-E64)</f>
        <v>0</v>
      </c>
      <c r="G64" s="1"/>
    </row>
    <row r="65" spans="1:7" ht="12.75">
      <c r="A65" s="188">
        <v>107</v>
      </c>
      <c r="B65" s="51" t="s">
        <v>51</v>
      </c>
      <c r="C65" s="52">
        <v>1446637.6</v>
      </c>
      <c r="D65" s="52">
        <v>1446637.6</v>
      </c>
      <c r="E65" s="53">
        <v>715876.53</v>
      </c>
      <c r="F65" s="53">
        <f aca="true" t="shared" si="1" ref="F65:F74">(D65-E65)</f>
        <v>730761.0700000001</v>
      </c>
      <c r="G65" s="1"/>
    </row>
    <row r="66" spans="1:7" ht="12.75">
      <c r="A66" s="188">
        <v>211</v>
      </c>
      <c r="B66" s="51" t="s">
        <v>34</v>
      </c>
      <c r="C66" s="52">
        <v>107436.4</v>
      </c>
      <c r="D66" s="52">
        <v>107436.4</v>
      </c>
      <c r="E66" s="53">
        <v>40512.47</v>
      </c>
      <c r="F66" s="53">
        <f t="shared" si="1"/>
        <v>66923.93</v>
      </c>
      <c r="G66" s="1"/>
    </row>
    <row r="67" spans="1:7" ht="12.75" hidden="1">
      <c r="A67" s="188">
        <v>226</v>
      </c>
      <c r="B67" s="51" t="s">
        <v>4</v>
      </c>
      <c r="C67" s="52"/>
      <c r="D67" s="52"/>
      <c r="E67" s="53"/>
      <c r="F67" s="53">
        <f t="shared" si="1"/>
        <v>0</v>
      </c>
      <c r="G67" s="1"/>
    </row>
    <row r="68" spans="1:7" ht="12.75">
      <c r="A68" s="188">
        <v>290</v>
      </c>
      <c r="B68" s="51" t="s">
        <v>82</v>
      </c>
      <c r="C68" s="52">
        <v>16452.21</v>
      </c>
      <c r="D68" s="52">
        <v>16452.21</v>
      </c>
      <c r="E68" s="53">
        <v>13367.57</v>
      </c>
      <c r="F68" s="53">
        <f t="shared" si="1"/>
        <v>3084.6399999999994</v>
      </c>
      <c r="G68" s="1"/>
    </row>
    <row r="69" spans="1:7" ht="12.75">
      <c r="A69" s="188">
        <v>310</v>
      </c>
      <c r="B69" s="51" t="s">
        <v>5</v>
      </c>
      <c r="C69" s="52">
        <v>15709.87</v>
      </c>
      <c r="D69" s="52">
        <v>15709.87</v>
      </c>
      <c r="E69" s="53">
        <v>15709.87</v>
      </c>
      <c r="F69" s="53">
        <f t="shared" si="1"/>
        <v>0</v>
      </c>
      <c r="G69" s="1"/>
    </row>
    <row r="70" spans="1:7" ht="12.75">
      <c r="A70" s="188">
        <v>487</v>
      </c>
      <c r="B70" s="51" t="s">
        <v>6</v>
      </c>
      <c r="C70" s="52">
        <v>44158.74</v>
      </c>
      <c r="D70" s="52">
        <v>44158.74</v>
      </c>
      <c r="E70" s="53">
        <v>44158.74</v>
      </c>
      <c r="F70" s="53">
        <f t="shared" si="1"/>
        <v>0</v>
      </c>
      <c r="G70" s="1"/>
    </row>
    <row r="71" spans="1:7" ht="12.75">
      <c r="A71" s="188">
        <v>624</v>
      </c>
      <c r="B71" s="51" t="s">
        <v>86</v>
      </c>
      <c r="C71" s="52">
        <v>15950</v>
      </c>
      <c r="D71" s="52">
        <v>15950</v>
      </c>
      <c r="E71" s="53">
        <v>15950</v>
      </c>
      <c r="F71" s="53">
        <f t="shared" si="1"/>
        <v>0</v>
      </c>
      <c r="G71" s="1"/>
    </row>
    <row r="72" spans="1:7" ht="12.75" hidden="1">
      <c r="A72" s="188">
        <v>626</v>
      </c>
      <c r="B72" s="51" t="s">
        <v>87</v>
      </c>
      <c r="C72" s="52"/>
      <c r="D72" s="52"/>
      <c r="E72" s="53"/>
      <c r="F72" s="53">
        <f t="shared" si="1"/>
        <v>0</v>
      </c>
      <c r="G72" s="1"/>
    </row>
    <row r="73" spans="1:7" ht="12.75">
      <c r="A73" s="188">
        <v>803</v>
      </c>
      <c r="B73" s="51" t="s">
        <v>90</v>
      </c>
      <c r="C73" s="52">
        <v>15855.24</v>
      </c>
      <c r="D73" s="52">
        <v>15855.24</v>
      </c>
      <c r="E73" s="53">
        <v>15855.24</v>
      </c>
      <c r="F73" s="53">
        <f t="shared" si="1"/>
        <v>0</v>
      </c>
      <c r="G73" s="1"/>
    </row>
    <row r="74" spans="1:7" ht="14.25" customHeight="1">
      <c r="A74" s="188">
        <v>809</v>
      </c>
      <c r="B74" s="185" t="s">
        <v>54</v>
      </c>
      <c r="C74" s="52">
        <v>45913.78</v>
      </c>
      <c r="D74" s="52">
        <v>45913.78</v>
      </c>
      <c r="E74" s="53">
        <v>42253.42</v>
      </c>
      <c r="F74" s="53">
        <f t="shared" si="1"/>
        <v>3660.3600000000006</v>
      </c>
      <c r="G74" s="1"/>
    </row>
    <row r="75" spans="1:7" ht="12.75">
      <c r="A75" s="182"/>
      <c r="B75" s="182" t="s">
        <v>9</v>
      </c>
      <c r="C75" s="183">
        <f>SUM(C64:C74)</f>
        <v>1708113.84</v>
      </c>
      <c r="D75" s="183">
        <f>SUM(D64:D74)</f>
        <v>1708113.84</v>
      </c>
      <c r="E75" s="183">
        <f>SUM(E65:E74)</f>
        <v>903683.84</v>
      </c>
      <c r="F75" s="183">
        <f>SUM(F64:F74)</f>
        <v>804430</v>
      </c>
      <c r="G75" s="1"/>
    </row>
    <row r="76" spans="1:7" ht="12.75">
      <c r="A76" s="189" t="s">
        <v>33</v>
      </c>
      <c r="B76" s="51" t="s">
        <v>10</v>
      </c>
      <c r="C76" s="52">
        <v>0</v>
      </c>
      <c r="D76" s="52">
        <v>0</v>
      </c>
      <c r="E76" s="53">
        <v>0</v>
      </c>
      <c r="F76" s="53">
        <v>0</v>
      </c>
      <c r="G76" s="1"/>
    </row>
    <row r="77" spans="1:7" ht="26.25" customHeight="1">
      <c r="A77" s="182"/>
      <c r="B77" s="429" t="s">
        <v>32</v>
      </c>
      <c r="C77" s="183">
        <f>C75+C76</f>
        <v>1708113.84</v>
      </c>
      <c r="D77" s="183">
        <f>D75+D76</f>
        <v>1708113.84</v>
      </c>
      <c r="E77" s="183">
        <f>E75+E76</f>
        <v>903683.84</v>
      </c>
      <c r="F77" s="183">
        <f>SUM(F75:F76)</f>
        <v>804430</v>
      </c>
      <c r="G77" s="1"/>
    </row>
    <row r="78" spans="1:7" ht="12.75">
      <c r="A78" s="190" t="s">
        <v>40</v>
      </c>
      <c r="B78" s="161" t="s">
        <v>42</v>
      </c>
      <c r="C78" s="191">
        <v>0</v>
      </c>
      <c r="D78" s="191">
        <v>0</v>
      </c>
      <c r="E78" s="192">
        <v>0</v>
      </c>
      <c r="F78" s="192">
        <v>0</v>
      </c>
      <c r="G78" s="1"/>
    </row>
    <row r="79" spans="1:7" ht="12.75">
      <c r="A79" s="382"/>
      <c r="B79" s="269" t="s">
        <v>41</v>
      </c>
      <c r="C79" s="194">
        <f>C77+C78</f>
        <v>1708113.84</v>
      </c>
      <c r="D79" s="194">
        <f>D77+D78</f>
        <v>1708113.84</v>
      </c>
      <c r="E79" s="194">
        <f>E77+E78</f>
        <v>903683.84</v>
      </c>
      <c r="F79" s="194">
        <f>F77+F78</f>
        <v>804430</v>
      </c>
      <c r="G79" s="1"/>
    </row>
    <row r="80" spans="1:7" ht="12.75">
      <c r="A80" s="383"/>
      <c r="B80" s="384"/>
      <c r="C80" s="384"/>
      <c r="D80" s="384"/>
      <c r="E80" s="1"/>
      <c r="F80" s="1"/>
      <c r="G80" s="1"/>
    </row>
    <row r="81" spans="1:7" ht="12.75">
      <c r="A81" s="383"/>
      <c r="B81" s="384"/>
      <c r="C81" s="384"/>
      <c r="D81" s="384"/>
      <c r="E81" s="1"/>
      <c r="F81" s="1"/>
      <c r="G81" s="1"/>
    </row>
    <row r="82" spans="1:7" ht="12.75">
      <c r="A82" s="383"/>
      <c r="B82" s="385"/>
      <c r="C82" s="384"/>
      <c r="D82" s="384"/>
      <c r="E82" s="1"/>
      <c r="F82" s="1"/>
      <c r="G82" s="1"/>
    </row>
    <row r="83" spans="1:7" ht="12.75">
      <c r="A83" s="383"/>
      <c r="B83" s="385"/>
      <c r="C83" s="384"/>
      <c r="D83" s="384"/>
      <c r="E83" s="1"/>
      <c r="F83" s="1"/>
      <c r="G83" s="1"/>
    </row>
    <row r="84" spans="1:7" ht="15">
      <c r="A84" s="1"/>
      <c r="B84" s="1"/>
      <c r="C84" s="273"/>
      <c r="D84" s="273"/>
      <c r="E84" s="1"/>
      <c r="F84" s="184" t="s">
        <v>200</v>
      </c>
      <c r="G84" s="1"/>
    </row>
    <row r="85" spans="1:7" ht="15">
      <c r="A85" s="574" t="s">
        <v>313</v>
      </c>
      <c r="B85" s="574"/>
      <c r="C85" s="574"/>
      <c r="D85" s="574"/>
      <c r="E85" s="574"/>
      <c r="F85" s="574"/>
      <c r="G85" s="1"/>
    </row>
    <row r="86" spans="1:7" ht="12.75">
      <c r="A86" s="383"/>
      <c r="B86" s="385"/>
      <c r="C86" s="384"/>
      <c r="D86" s="384"/>
      <c r="E86" s="1"/>
      <c r="F86" s="1"/>
      <c r="G86" s="1"/>
    </row>
    <row r="87" spans="1:7" ht="39.75" customHeight="1">
      <c r="A87" s="182" t="s">
        <v>0</v>
      </c>
      <c r="B87" s="429" t="s">
        <v>1</v>
      </c>
      <c r="C87" s="572" t="s">
        <v>311</v>
      </c>
      <c r="D87" s="457" t="s">
        <v>302</v>
      </c>
      <c r="E87" s="429" t="s">
        <v>31</v>
      </c>
      <c r="F87" s="456" t="s">
        <v>303</v>
      </c>
      <c r="G87" s="1"/>
    </row>
    <row r="88" spans="1:7" ht="12.75" hidden="1">
      <c r="A88" s="188">
        <v>32</v>
      </c>
      <c r="B88" s="51" t="s">
        <v>136</v>
      </c>
      <c r="C88" s="52"/>
      <c r="D88" s="52"/>
      <c r="E88" s="53">
        <v>0</v>
      </c>
      <c r="F88" s="53">
        <f>D88-E88</f>
        <v>0</v>
      </c>
      <c r="G88" s="1"/>
    </row>
    <row r="89" spans="1:7" ht="12.75">
      <c r="A89" s="188">
        <v>107</v>
      </c>
      <c r="B89" s="51" t="s">
        <v>51</v>
      </c>
      <c r="C89" s="52">
        <v>7135855.52</v>
      </c>
      <c r="D89" s="52">
        <v>7135855.52</v>
      </c>
      <c r="E89" s="53">
        <v>4273451.51</v>
      </c>
      <c r="F89" s="53">
        <f>(D89-E89)</f>
        <v>2862404.01</v>
      </c>
      <c r="G89" s="1"/>
    </row>
    <row r="90" spans="1:7" ht="12.75">
      <c r="A90" s="188">
        <v>226</v>
      </c>
      <c r="B90" s="51" t="s">
        <v>4</v>
      </c>
      <c r="C90" s="52">
        <v>70844.09</v>
      </c>
      <c r="D90" s="52">
        <v>70844.09</v>
      </c>
      <c r="E90" s="53">
        <v>70844.09</v>
      </c>
      <c r="F90" s="53">
        <f aca="true" t="shared" si="2" ref="F90:F99">(D90-E90)</f>
        <v>0</v>
      </c>
      <c r="G90" s="1"/>
    </row>
    <row r="91" spans="1:10" ht="12.75">
      <c r="A91" s="188">
        <v>290</v>
      </c>
      <c r="B91" s="51" t="s">
        <v>82</v>
      </c>
      <c r="C91" s="52">
        <v>1474854.57</v>
      </c>
      <c r="D91" s="52">
        <v>1474854.57</v>
      </c>
      <c r="E91" s="53">
        <v>626813.12</v>
      </c>
      <c r="F91" s="53">
        <f t="shared" si="2"/>
        <v>848041.4500000001</v>
      </c>
      <c r="G91" s="1"/>
      <c r="J91" s="180" t="s">
        <v>249</v>
      </c>
    </row>
    <row r="92" spans="1:7" ht="12.75" hidden="1">
      <c r="A92" s="188">
        <v>310</v>
      </c>
      <c r="B92" s="51" t="s">
        <v>5</v>
      </c>
      <c r="C92" s="52"/>
      <c r="D92" s="52"/>
      <c r="E92" s="53"/>
      <c r="F92" s="53">
        <f t="shared" si="2"/>
        <v>0</v>
      </c>
      <c r="G92" s="1"/>
    </row>
    <row r="93" spans="1:7" ht="12.75">
      <c r="A93" s="188">
        <v>487</v>
      </c>
      <c r="B93" s="51" t="s">
        <v>6</v>
      </c>
      <c r="C93" s="52">
        <v>40598.74</v>
      </c>
      <c r="D93" s="52">
        <v>40598.74</v>
      </c>
      <c r="E93" s="53">
        <v>40598.74</v>
      </c>
      <c r="F93" s="53">
        <f t="shared" si="2"/>
        <v>0</v>
      </c>
      <c r="G93" s="1"/>
    </row>
    <row r="94" spans="1:7" ht="12.75">
      <c r="A94" s="188">
        <v>622</v>
      </c>
      <c r="B94" s="51" t="s">
        <v>201</v>
      </c>
      <c r="C94" s="52">
        <v>48839</v>
      </c>
      <c r="D94" s="52">
        <v>48839</v>
      </c>
      <c r="E94" s="53">
        <v>48839</v>
      </c>
      <c r="F94" s="53">
        <f t="shared" si="2"/>
        <v>0</v>
      </c>
      <c r="G94" s="1"/>
    </row>
    <row r="95" spans="1:7" ht="12.75">
      <c r="A95" s="188">
        <v>663</v>
      </c>
      <c r="B95" s="51" t="s">
        <v>208</v>
      </c>
      <c r="C95" s="52">
        <v>16351.92</v>
      </c>
      <c r="D95" s="52">
        <v>16351.92</v>
      </c>
      <c r="E95" s="53">
        <v>15534.31</v>
      </c>
      <c r="F95" s="53">
        <f t="shared" si="2"/>
        <v>817.6100000000006</v>
      </c>
      <c r="G95" s="1"/>
    </row>
    <row r="96" spans="1:7" ht="12.75">
      <c r="A96" s="188">
        <v>624</v>
      </c>
      <c r="B96" s="51" t="s">
        <v>86</v>
      </c>
      <c r="C96" s="52">
        <v>29961.13</v>
      </c>
      <c r="D96" s="52">
        <v>29961.13</v>
      </c>
      <c r="E96" s="53">
        <v>29961.13</v>
      </c>
      <c r="F96" s="53">
        <f t="shared" si="2"/>
        <v>0</v>
      </c>
      <c r="G96" s="1"/>
    </row>
    <row r="97" spans="1:7" ht="12.75" hidden="1">
      <c r="A97" s="188">
        <v>626</v>
      </c>
      <c r="B97" s="51" t="s">
        <v>87</v>
      </c>
      <c r="C97" s="52"/>
      <c r="D97" s="52"/>
      <c r="E97" s="53"/>
      <c r="F97" s="53">
        <f t="shared" si="2"/>
        <v>0</v>
      </c>
      <c r="G97" s="1"/>
    </row>
    <row r="98" spans="1:7" ht="12.75">
      <c r="A98" s="188">
        <v>803</v>
      </c>
      <c r="B98" s="51" t="s">
        <v>90</v>
      </c>
      <c r="C98" s="52">
        <v>11956</v>
      </c>
      <c r="D98" s="52">
        <v>0</v>
      </c>
      <c r="E98" s="53">
        <v>0</v>
      </c>
      <c r="F98" s="53">
        <f t="shared" si="2"/>
        <v>0</v>
      </c>
      <c r="G98" s="1"/>
    </row>
    <row r="99" spans="1:7" ht="13.5" customHeight="1">
      <c r="A99" s="188">
        <v>809</v>
      </c>
      <c r="B99" s="185" t="s">
        <v>54</v>
      </c>
      <c r="C99" s="52">
        <v>134561.84</v>
      </c>
      <c r="D99" s="52">
        <v>134561.84</v>
      </c>
      <c r="E99" s="53">
        <v>132883.31</v>
      </c>
      <c r="F99" s="53">
        <f t="shared" si="2"/>
        <v>1678.5299999999988</v>
      </c>
      <c r="G99" s="1"/>
    </row>
    <row r="100" spans="1:7" ht="12" customHeight="1">
      <c r="A100" s="182"/>
      <c r="B100" s="182" t="s">
        <v>9</v>
      </c>
      <c r="C100" s="183">
        <f>SUM(C88:C99)</f>
        <v>8963822.81</v>
      </c>
      <c r="D100" s="183">
        <f>SUM(D88:D99)</f>
        <v>8951866.81</v>
      </c>
      <c r="E100" s="183">
        <f>SUM(E89:E99)</f>
        <v>5238925.209999999</v>
      </c>
      <c r="F100" s="183">
        <f>SUM(F88:F99)</f>
        <v>3712941.5999999996</v>
      </c>
      <c r="G100" s="1"/>
    </row>
    <row r="101" spans="1:7" ht="12.75">
      <c r="A101" s="189" t="s">
        <v>33</v>
      </c>
      <c r="B101" s="51" t="s">
        <v>10</v>
      </c>
      <c r="C101" s="52">
        <v>0</v>
      </c>
      <c r="D101" s="52">
        <v>0</v>
      </c>
      <c r="E101" s="53">
        <v>0</v>
      </c>
      <c r="F101" s="53">
        <v>0</v>
      </c>
      <c r="G101" s="1"/>
    </row>
    <row r="102" spans="1:7" ht="26.25" customHeight="1">
      <c r="A102" s="182"/>
      <c r="B102" s="429" t="s">
        <v>32</v>
      </c>
      <c r="C102" s="183">
        <f>C100+C101</f>
        <v>8963822.81</v>
      </c>
      <c r="D102" s="183">
        <f>D100+D101</f>
        <v>8951866.81</v>
      </c>
      <c r="E102" s="183">
        <f>E100+E101</f>
        <v>5238925.209999999</v>
      </c>
      <c r="F102" s="183">
        <f>SUM(F100:F101)</f>
        <v>3712941.5999999996</v>
      </c>
      <c r="G102" s="1"/>
    </row>
    <row r="103" spans="1:7" ht="12.75">
      <c r="A103" s="190" t="s">
        <v>40</v>
      </c>
      <c r="B103" s="161" t="s">
        <v>42</v>
      </c>
      <c r="C103" s="191">
        <v>0</v>
      </c>
      <c r="D103" s="191">
        <v>0</v>
      </c>
      <c r="E103" s="192">
        <v>0</v>
      </c>
      <c r="F103" s="192">
        <v>0</v>
      </c>
      <c r="G103" s="1"/>
    </row>
    <row r="104" spans="1:7" ht="12" customHeight="1">
      <c r="A104" s="382"/>
      <c r="B104" s="269" t="s">
        <v>41</v>
      </c>
      <c r="C104" s="194">
        <f>C102+C103</f>
        <v>8963822.81</v>
      </c>
      <c r="D104" s="194">
        <f>D102+D103</f>
        <v>8951866.81</v>
      </c>
      <c r="E104" s="194">
        <f>E102+E103</f>
        <v>5238925.209999999</v>
      </c>
      <c r="F104" s="194">
        <f>F102+F103</f>
        <v>3712941.5999999996</v>
      </c>
      <c r="G104" s="1"/>
    </row>
    <row r="105" spans="1:7" ht="12.75">
      <c r="A105" s="7"/>
      <c r="B105" s="7"/>
      <c r="C105" s="7"/>
      <c r="D105" s="7"/>
      <c r="E105" s="1"/>
      <c r="F105" s="1"/>
      <c r="G105" s="1"/>
    </row>
    <row r="106" spans="1:7" ht="15">
      <c r="A106" s="576" t="s">
        <v>314</v>
      </c>
      <c r="B106" s="576"/>
      <c r="C106" s="576"/>
      <c r="D106" s="576"/>
      <c r="E106" s="576"/>
      <c r="F106" s="576"/>
      <c r="G106" s="1"/>
    </row>
    <row r="107" spans="1:7" ht="12.75">
      <c r="A107" s="7"/>
      <c r="B107" s="7"/>
      <c r="C107" s="7"/>
      <c r="D107" s="7"/>
      <c r="E107" s="1"/>
      <c r="F107" s="1"/>
      <c r="G107" s="1"/>
    </row>
    <row r="108" spans="1:7" ht="38.25" customHeight="1">
      <c r="A108" s="182" t="s">
        <v>0</v>
      </c>
      <c r="B108" s="429" t="s">
        <v>1</v>
      </c>
      <c r="C108" s="429" t="s">
        <v>311</v>
      </c>
      <c r="D108" s="429" t="s">
        <v>302</v>
      </c>
      <c r="E108" s="429" t="s">
        <v>31</v>
      </c>
      <c r="F108" s="426" t="s">
        <v>303</v>
      </c>
      <c r="G108" s="1"/>
    </row>
    <row r="109" spans="1:7" ht="12.75" hidden="1">
      <c r="A109" s="188">
        <v>32</v>
      </c>
      <c r="B109" s="51" t="s">
        <v>136</v>
      </c>
      <c r="C109" s="52"/>
      <c r="D109" s="52"/>
      <c r="E109" s="53">
        <v>0</v>
      </c>
      <c r="F109" s="53">
        <f>(D109-E109)</f>
        <v>0</v>
      </c>
      <c r="G109" s="1"/>
    </row>
    <row r="110" spans="1:7" ht="12.75">
      <c r="A110" s="188">
        <v>107</v>
      </c>
      <c r="B110" s="51" t="s">
        <v>51</v>
      </c>
      <c r="C110" s="52">
        <v>1090318.14</v>
      </c>
      <c r="D110" s="52">
        <v>1090318.14</v>
      </c>
      <c r="E110" s="53">
        <v>715428.12</v>
      </c>
      <c r="F110" s="53">
        <f aca="true" t="shared" si="3" ref="F110:F117">(D110-E110)</f>
        <v>374890.0199999999</v>
      </c>
      <c r="G110" s="1"/>
    </row>
    <row r="111" spans="1:7" ht="12.75">
      <c r="A111" s="188">
        <v>211</v>
      </c>
      <c r="B111" s="51" t="s">
        <v>34</v>
      </c>
      <c r="C111" s="52">
        <v>15429.06</v>
      </c>
      <c r="D111" s="52">
        <v>15429.06</v>
      </c>
      <c r="E111" s="53">
        <v>15429.06</v>
      </c>
      <c r="F111" s="53">
        <f t="shared" si="3"/>
        <v>0</v>
      </c>
      <c r="G111" s="1"/>
    </row>
    <row r="112" spans="1:7" ht="12.75">
      <c r="A112" s="188">
        <v>226</v>
      </c>
      <c r="B112" s="51" t="s">
        <v>4</v>
      </c>
      <c r="C112" s="52">
        <v>81347.78</v>
      </c>
      <c r="D112" s="52">
        <v>81347.78</v>
      </c>
      <c r="E112" s="53">
        <v>81347.78</v>
      </c>
      <c r="F112" s="53">
        <f t="shared" si="3"/>
        <v>0</v>
      </c>
      <c r="G112" s="1"/>
    </row>
    <row r="113" spans="1:7" ht="12.75">
      <c r="A113" s="188">
        <v>290</v>
      </c>
      <c r="B113" s="51" t="s">
        <v>82</v>
      </c>
      <c r="C113" s="52">
        <v>35616.56</v>
      </c>
      <c r="D113" s="52">
        <v>35616.56</v>
      </c>
      <c r="E113" s="53">
        <v>35616.56</v>
      </c>
      <c r="F113" s="53">
        <f t="shared" si="3"/>
        <v>0</v>
      </c>
      <c r="G113" s="1"/>
    </row>
    <row r="114" spans="1:7" ht="12.75" hidden="1">
      <c r="A114" s="188">
        <v>310</v>
      </c>
      <c r="B114" s="51" t="s">
        <v>5</v>
      </c>
      <c r="C114" s="52"/>
      <c r="D114" s="52"/>
      <c r="E114" s="53"/>
      <c r="F114" s="53">
        <f t="shared" si="3"/>
        <v>0</v>
      </c>
      <c r="G114" s="1"/>
    </row>
    <row r="115" spans="1:7" ht="12.75">
      <c r="A115" s="188">
        <v>487</v>
      </c>
      <c r="B115" s="51" t="s">
        <v>6</v>
      </c>
      <c r="C115" s="52">
        <v>26206.32</v>
      </c>
      <c r="D115" s="52">
        <v>26206.32</v>
      </c>
      <c r="E115" s="53">
        <v>26206.32</v>
      </c>
      <c r="F115" s="53">
        <f t="shared" si="3"/>
        <v>0</v>
      </c>
      <c r="G115" s="1"/>
    </row>
    <row r="116" spans="1:7" ht="12.75">
      <c r="A116" s="188">
        <v>624</v>
      </c>
      <c r="B116" s="51" t="s">
        <v>86</v>
      </c>
      <c r="C116" s="52">
        <v>14048.98</v>
      </c>
      <c r="D116" s="52">
        <v>14048.98</v>
      </c>
      <c r="E116" s="53">
        <v>13454</v>
      </c>
      <c r="F116" s="53">
        <f t="shared" si="3"/>
        <v>594.9799999999996</v>
      </c>
      <c r="G116" s="1"/>
    </row>
    <row r="117" spans="1:7" ht="12" customHeight="1">
      <c r="A117" s="188">
        <v>808</v>
      </c>
      <c r="B117" s="185" t="s">
        <v>54</v>
      </c>
      <c r="C117" s="52">
        <v>52228.74</v>
      </c>
      <c r="D117" s="52">
        <v>52228.74</v>
      </c>
      <c r="E117" s="53">
        <v>52228.74</v>
      </c>
      <c r="F117" s="53">
        <f t="shared" si="3"/>
        <v>0</v>
      </c>
      <c r="G117" s="1"/>
    </row>
    <row r="118" spans="1:7" ht="12" customHeight="1">
      <c r="A118" s="182"/>
      <c r="B118" s="182" t="s">
        <v>9</v>
      </c>
      <c r="C118" s="183">
        <f>SUM(C109:C117)</f>
        <v>1315195.58</v>
      </c>
      <c r="D118" s="183">
        <f>SUM(D109:D117)</f>
        <v>1315195.58</v>
      </c>
      <c r="E118" s="183">
        <f>SUM(E109:E117)</f>
        <v>939710.58</v>
      </c>
      <c r="F118" s="183">
        <f>SUM(F109:F117)</f>
        <v>375484.9999999999</v>
      </c>
      <c r="G118" s="1"/>
    </row>
    <row r="119" spans="1:7" ht="12.75">
      <c r="A119" s="189" t="s">
        <v>33</v>
      </c>
      <c r="B119" s="51" t="s">
        <v>10</v>
      </c>
      <c r="C119" s="52">
        <v>0</v>
      </c>
      <c r="D119" s="52">
        <v>0</v>
      </c>
      <c r="E119" s="53">
        <v>0</v>
      </c>
      <c r="F119" s="53">
        <v>0</v>
      </c>
      <c r="G119" s="1"/>
    </row>
    <row r="120" spans="1:7" ht="24" customHeight="1">
      <c r="A120" s="182"/>
      <c r="B120" s="429" t="s">
        <v>32</v>
      </c>
      <c r="C120" s="183">
        <f>C118+C119</f>
        <v>1315195.58</v>
      </c>
      <c r="D120" s="183">
        <f>D118+D119</f>
        <v>1315195.58</v>
      </c>
      <c r="E120" s="183">
        <f>E118+E119</f>
        <v>939710.58</v>
      </c>
      <c r="F120" s="183">
        <f>SUM(F118:F119)</f>
        <v>375484.9999999999</v>
      </c>
      <c r="G120" s="1"/>
    </row>
    <row r="121" spans="1:7" ht="12.75">
      <c r="A121" s="190" t="s">
        <v>40</v>
      </c>
      <c r="B121" s="161" t="s">
        <v>42</v>
      </c>
      <c r="C121" s="191">
        <v>0</v>
      </c>
      <c r="D121" s="191">
        <v>0</v>
      </c>
      <c r="E121" s="192">
        <v>0</v>
      </c>
      <c r="F121" s="192">
        <v>0</v>
      </c>
      <c r="G121" s="1"/>
    </row>
    <row r="122" spans="1:7" ht="11.25" customHeight="1">
      <c r="A122" s="382"/>
      <c r="B122" s="269" t="s">
        <v>41</v>
      </c>
      <c r="C122" s="194">
        <f>C120+C121</f>
        <v>1315195.58</v>
      </c>
      <c r="D122" s="194">
        <f>D120+D121</f>
        <v>1315195.58</v>
      </c>
      <c r="E122" s="194">
        <f>E120+E121</f>
        <v>939710.58</v>
      </c>
      <c r="F122" s="194">
        <f>F120+F121</f>
        <v>375484.9999999999</v>
      </c>
      <c r="G122" s="1"/>
    </row>
  </sheetData>
  <sheetProtection/>
  <mergeCells count="6">
    <mergeCell ref="A1:E1"/>
    <mergeCell ref="A2:G2"/>
    <mergeCell ref="A48:F48"/>
    <mergeCell ref="A61:F61"/>
    <mergeCell ref="A85:F85"/>
    <mergeCell ref="A106:F106"/>
  </mergeCells>
  <printOptions/>
  <pageMargins left="0.7" right="0.7" top="0.75" bottom="0.75" header="0.3" footer="0.3"/>
  <pageSetup horizontalDpi="600" verticalDpi="600" orientation="landscape" paperSize="9" scale="96" r:id="rId1"/>
  <rowBreaks count="1" manualBreakCount="1">
    <brk id="4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N117"/>
  <sheetViews>
    <sheetView zoomScalePageLayoutView="0" workbookViewId="0" topLeftCell="A45">
      <selection activeCell="H114" sqref="H114"/>
    </sheetView>
  </sheetViews>
  <sheetFormatPr defaultColWidth="9.140625" defaultRowHeight="12.75"/>
  <cols>
    <col min="1" max="1" width="0.71875" style="0" customWidth="1"/>
    <col min="2" max="2" width="4.28125" style="0" customWidth="1"/>
    <col min="3" max="3" width="33.28125" style="0" customWidth="1"/>
    <col min="4" max="4" width="14.00390625" style="0" customWidth="1"/>
    <col min="5" max="5" width="12.421875" style="0" customWidth="1"/>
    <col min="6" max="6" width="14.7109375" style="0" customWidth="1"/>
    <col min="7" max="7" width="13.8515625" style="0" customWidth="1"/>
    <col min="8" max="8" width="12.57421875" style="0" customWidth="1"/>
    <col min="9" max="9" width="14.140625" style="0" customWidth="1"/>
    <col min="10" max="10" width="14.7109375" style="0" customWidth="1"/>
  </cols>
  <sheetData>
    <row r="2" spans="2:10" ht="18">
      <c r="B2" s="619" t="s">
        <v>222</v>
      </c>
      <c r="C2" s="661"/>
      <c r="D2" s="661"/>
      <c r="E2" s="661"/>
      <c r="F2" s="661"/>
      <c r="G2" s="661"/>
      <c r="H2" s="661"/>
      <c r="I2" s="661"/>
      <c r="J2" s="661"/>
    </row>
    <row r="3" spans="2:10" ht="15">
      <c r="B3" s="584" t="s">
        <v>305</v>
      </c>
      <c r="C3" s="584"/>
      <c r="D3" s="584"/>
      <c r="E3" s="584"/>
      <c r="F3" s="584"/>
      <c r="G3" s="584"/>
      <c r="H3" s="584"/>
      <c r="I3" s="584"/>
      <c r="J3" s="584"/>
    </row>
    <row r="4" spans="2:10" ht="12.75">
      <c r="B4" s="1"/>
      <c r="C4" s="1"/>
      <c r="D4" s="1"/>
      <c r="E4" s="1"/>
      <c r="F4" s="1"/>
      <c r="G4" s="1"/>
      <c r="H4" s="1"/>
      <c r="I4" s="1"/>
      <c r="J4" s="1"/>
    </row>
    <row r="5" spans="2:10" ht="12.75">
      <c r="B5" s="1"/>
      <c r="C5" s="1"/>
      <c r="D5" s="1"/>
      <c r="E5" s="1"/>
      <c r="F5" s="1"/>
      <c r="G5" s="1"/>
      <c r="H5" s="1"/>
      <c r="I5" s="1"/>
      <c r="J5" s="1"/>
    </row>
    <row r="6" spans="2:10" ht="42">
      <c r="B6" s="427" t="s">
        <v>0</v>
      </c>
      <c r="C6" s="428" t="s">
        <v>1</v>
      </c>
      <c r="D6" s="561" t="s">
        <v>278</v>
      </c>
      <c r="E6" s="561" t="s">
        <v>279</v>
      </c>
      <c r="F6" s="562" t="s">
        <v>280</v>
      </c>
      <c r="G6" s="452" t="s">
        <v>306</v>
      </c>
      <c r="H6" s="452" t="s">
        <v>307</v>
      </c>
      <c r="I6" s="454" t="s">
        <v>308</v>
      </c>
      <c r="J6" s="452" t="s">
        <v>309</v>
      </c>
    </row>
    <row r="7" spans="2:10" ht="12.75">
      <c r="B7" s="229">
        <v>101</v>
      </c>
      <c r="C7" s="230" t="s">
        <v>59</v>
      </c>
      <c r="D7" s="463">
        <v>948632.71</v>
      </c>
      <c r="E7" s="464">
        <v>421178.71</v>
      </c>
      <c r="F7" s="174">
        <f>D7-E7</f>
        <v>527454</v>
      </c>
      <c r="G7" s="463">
        <v>948632.71</v>
      </c>
      <c r="H7" s="464">
        <v>444894.53</v>
      </c>
      <c r="I7" s="468">
        <f aca="true" t="shared" si="0" ref="I7:I36">G7-H7</f>
        <v>503738.17999999993</v>
      </c>
      <c r="J7" s="232">
        <f aca="true" t="shared" si="1" ref="J7:J36">G7-D7</f>
        <v>0</v>
      </c>
    </row>
    <row r="8" spans="2:10" ht="12.75">
      <c r="B8" s="229">
        <v>102</v>
      </c>
      <c r="C8" s="230" t="s">
        <v>267</v>
      </c>
      <c r="D8" s="463">
        <v>145485.24</v>
      </c>
      <c r="E8" s="464">
        <v>6061.85</v>
      </c>
      <c r="F8" s="174">
        <f aca="true" t="shared" si="2" ref="F8:F36">D8-E8</f>
        <v>139423.38999999998</v>
      </c>
      <c r="G8" s="463">
        <v>145485.24</v>
      </c>
      <c r="H8" s="464">
        <v>9698.98</v>
      </c>
      <c r="I8" s="468">
        <f t="shared" si="0"/>
        <v>135786.25999999998</v>
      </c>
      <c r="J8" s="232">
        <f t="shared" si="1"/>
        <v>0</v>
      </c>
    </row>
    <row r="9" spans="2:10" ht="14.25" customHeight="1">
      <c r="B9" s="229">
        <v>105</v>
      </c>
      <c r="C9" s="230" t="s">
        <v>2</v>
      </c>
      <c r="D9" s="463">
        <v>7498218.68</v>
      </c>
      <c r="E9" s="464">
        <v>1794613.43</v>
      </c>
      <c r="F9" s="174">
        <f t="shared" si="2"/>
        <v>5703605.25</v>
      </c>
      <c r="G9" s="463">
        <v>7498218.68</v>
      </c>
      <c r="H9" s="464">
        <v>1982068.9</v>
      </c>
      <c r="I9" s="468">
        <f t="shared" si="0"/>
        <v>5516149.779999999</v>
      </c>
      <c r="J9" s="232">
        <f t="shared" si="1"/>
        <v>0</v>
      </c>
    </row>
    <row r="10" spans="2:10" ht="12" customHeight="1">
      <c r="B10" s="229">
        <v>106</v>
      </c>
      <c r="C10" s="230" t="s">
        <v>35</v>
      </c>
      <c r="D10" s="463">
        <v>59247.93</v>
      </c>
      <c r="E10" s="464">
        <v>18681.02</v>
      </c>
      <c r="F10" s="174">
        <f t="shared" si="2"/>
        <v>40566.91</v>
      </c>
      <c r="G10" s="463">
        <v>59247.93</v>
      </c>
      <c r="H10" s="464">
        <v>20162.22</v>
      </c>
      <c r="I10" s="469">
        <f t="shared" si="0"/>
        <v>39085.71</v>
      </c>
      <c r="J10" s="232">
        <f t="shared" si="1"/>
        <v>0</v>
      </c>
    </row>
    <row r="11" spans="2:10" ht="12" customHeight="1">
      <c r="B11" s="229">
        <v>107</v>
      </c>
      <c r="C11" s="230" t="s">
        <v>163</v>
      </c>
      <c r="D11" s="463">
        <v>20591509.57</v>
      </c>
      <c r="E11" s="464">
        <v>3136118.45</v>
      </c>
      <c r="F11" s="174">
        <f t="shared" si="2"/>
        <v>17455391.12</v>
      </c>
      <c r="G11" s="463">
        <v>20591509.57</v>
      </c>
      <c r="H11" s="464">
        <v>3650906.18</v>
      </c>
      <c r="I11" s="469">
        <f t="shared" si="0"/>
        <v>16940603.39</v>
      </c>
      <c r="J11" s="232">
        <f t="shared" si="1"/>
        <v>0</v>
      </c>
    </row>
    <row r="12" spans="2:10" ht="13.5" customHeight="1">
      <c r="B12" s="229">
        <v>109</v>
      </c>
      <c r="C12" s="230" t="s">
        <v>3</v>
      </c>
      <c r="D12" s="463">
        <v>5377141.67</v>
      </c>
      <c r="E12" s="464">
        <v>582579.02</v>
      </c>
      <c r="F12" s="174">
        <f t="shared" si="2"/>
        <v>4794562.65</v>
      </c>
      <c r="G12" s="463">
        <v>5377141.67</v>
      </c>
      <c r="H12" s="464">
        <v>717007.57</v>
      </c>
      <c r="I12" s="469">
        <f t="shared" si="0"/>
        <v>4660134.1</v>
      </c>
      <c r="J12" s="232">
        <f t="shared" si="1"/>
        <v>0</v>
      </c>
    </row>
    <row r="13" spans="2:10" ht="14.25" customHeight="1">
      <c r="B13" s="229">
        <v>110</v>
      </c>
      <c r="C13" s="230" t="s">
        <v>81</v>
      </c>
      <c r="D13" s="463">
        <v>4880635.56</v>
      </c>
      <c r="E13" s="464">
        <v>1176786.51</v>
      </c>
      <c r="F13" s="174">
        <f t="shared" si="2"/>
        <v>3703849.05</v>
      </c>
      <c r="G13" s="463">
        <v>4880635.56</v>
      </c>
      <c r="H13" s="464">
        <v>1248810.57</v>
      </c>
      <c r="I13" s="469">
        <f t="shared" si="0"/>
        <v>3631824.9899999993</v>
      </c>
      <c r="J13" s="232">
        <f t="shared" si="1"/>
        <v>0</v>
      </c>
    </row>
    <row r="14" spans="2:10" ht="11.25" customHeight="1">
      <c r="B14" s="229">
        <v>211</v>
      </c>
      <c r="C14" s="230" t="s">
        <v>34</v>
      </c>
      <c r="D14" s="463">
        <v>26631554.49</v>
      </c>
      <c r="E14" s="464">
        <v>17957044.49</v>
      </c>
      <c r="F14" s="174">
        <f t="shared" si="2"/>
        <v>8674510</v>
      </c>
      <c r="G14" s="463">
        <v>27111914.47</v>
      </c>
      <c r="H14" s="464">
        <v>18960276.37</v>
      </c>
      <c r="I14" s="469">
        <f t="shared" si="0"/>
        <v>8151638.099999998</v>
      </c>
      <c r="J14" s="232">
        <f t="shared" si="1"/>
        <v>480359.98000000045</v>
      </c>
    </row>
    <row r="15" spans="2:10" ht="11.25" customHeight="1">
      <c r="B15" s="229">
        <v>220</v>
      </c>
      <c r="C15" s="230" t="s">
        <v>36</v>
      </c>
      <c r="D15" s="463">
        <v>42694578.91</v>
      </c>
      <c r="E15" s="464">
        <v>25771326.04</v>
      </c>
      <c r="F15" s="174">
        <f t="shared" si="2"/>
        <v>16923252.869999997</v>
      </c>
      <c r="G15" s="463">
        <v>45489268.92</v>
      </c>
      <c r="H15" s="464">
        <v>27301485.14</v>
      </c>
      <c r="I15" s="469">
        <f t="shared" si="0"/>
        <v>18187783.78</v>
      </c>
      <c r="J15" s="232">
        <f t="shared" si="1"/>
        <v>2794690.0100000054</v>
      </c>
    </row>
    <row r="16" spans="2:10" ht="12" customHeight="1">
      <c r="B16" s="229">
        <v>225</v>
      </c>
      <c r="C16" s="230" t="s">
        <v>255</v>
      </c>
      <c r="D16" s="463">
        <v>117464.26</v>
      </c>
      <c r="E16" s="464">
        <v>37319.31</v>
      </c>
      <c r="F16" s="174">
        <f t="shared" si="2"/>
        <v>80144.95</v>
      </c>
      <c r="G16" s="463">
        <v>117464.26</v>
      </c>
      <c r="H16" s="464">
        <v>40255.92</v>
      </c>
      <c r="I16" s="469">
        <f t="shared" si="0"/>
        <v>77208.34</v>
      </c>
      <c r="J16" s="232">
        <f t="shared" si="1"/>
        <v>0</v>
      </c>
    </row>
    <row r="17" spans="2:10" ht="14.25" customHeight="1">
      <c r="B17" s="229">
        <v>226</v>
      </c>
      <c r="C17" s="230" t="s">
        <v>4</v>
      </c>
      <c r="D17" s="463">
        <v>1254282.31</v>
      </c>
      <c r="E17" s="464">
        <v>617748.59</v>
      </c>
      <c r="F17" s="174">
        <f t="shared" si="2"/>
        <v>636533.7200000001</v>
      </c>
      <c r="G17" s="463">
        <v>1254282.31</v>
      </c>
      <c r="H17" s="464">
        <v>649105.66</v>
      </c>
      <c r="I17" s="469">
        <f t="shared" si="0"/>
        <v>605176.65</v>
      </c>
      <c r="J17" s="232">
        <f t="shared" si="1"/>
        <v>0</v>
      </c>
    </row>
    <row r="18" spans="2:10" ht="14.25" customHeight="1">
      <c r="B18" s="229">
        <v>290</v>
      </c>
      <c r="C18" s="230" t="s">
        <v>82</v>
      </c>
      <c r="D18" s="463">
        <v>5542117.03</v>
      </c>
      <c r="E18" s="464">
        <v>556418.47</v>
      </c>
      <c r="F18" s="174">
        <f t="shared" si="2"/>
        <v>4985698.5600000005</v>
      </c>
      <c r="G18" s="463">
        <v>5641697.83</v>
      </c>
      <c r="H18" s="464">
        <v>696216.15</v>
      </c>
      <c r="I18" s="469">
        <f t="shared" si="0"/>
        <v>4945481.68</v>
      </c>
      <c r="J18" s="232">
        <f t="shared" si="1"/>
        <v>99580.79999999981</v>
      </c>
    </row>
    <row r="19" spans="2:10" ht="14.25" customHeight="1">
      <c r="B19" s="229">
        <v>291</v>
      </c>
      <c r="C19" s="230" t="s">
        <v>211</v>
      </c>
      <c r="D19" s="463">
        <v>36005.49</v>
      </c>
      <c r="E19" s="464">
        <v>22810.18</v>
      </c>
      <c r="F19" s="174">
        <f t="shared" si="2"/>
        <v>13195.309999999998</v>
      </c>
      <c r="G19" s="463">
        <v>36005.49</v>
      </c>
      <c r="H19" s="464">
        <v>23355.97</v>
      </c>
      <c r="I19" s="469">
        <f t="shared" si="0"/>
        <v>12649.519999999997</v>
      </c>
      <c r="J19" s="232">
        <f t="shared" si="1"/>
        <v>0</v>
      </c>
    </row>
    <row r="20" spans="2:10" ht="12" customHeight="1">
      <c r="B20" s="229">
        <v>310</v>
      </c>
      <c r="C20" s="230" t="s">
        <v>5</v>
      </c>
      <c r="D20" s="463">
        <v>116248.41</v>
      </c>
      <c r="E20" s="464">
        <v>116248.41</v>
      </c>
      <c r="F20" s="174">
        <f t="shared" si="2"/>
        <v>0</v>
      </c>
      <c r="G20" s="463">
        <v>116248.41</v>
      </c>
      <c r="H20" s="464">
        <v>116248.41</v>
      </c>
      <c r="I20" s="469">
        <f t="shared" si="0"/>
        <v>0</v>
      </c>
      <c r="J20" s="232">
        <f t="shared" si="1"/>
        <v>0</v>
      </c>
    </row>
    <row r="21" spans="2:14" ht="14.25" customHeight="1">
      <c r="B21" s="229">
        <v>348</v>
      </c>
      <c r="C21" s="230" t="s">
        <v>60</v>
      </c>
      <c r="D21" s="463">
        <v>10384</v>
      </c>
      <c r="E21" s="464">
        <v>10384</v>
      </c>
      <c r="F21" s="174">
        <f t="shared" si="2"/>
        <v>0</v>
      </c>
      <c r="G21" s="463">
        <v>10384</v>
      </c>
      <c r="H21" s="464">
        <v>10384</v>
      </c>
      <c r="I21" s="469">
        <f t="shared" si="0"/>
        <v>0</v>
      </c>
      <c r="J21" s="232">
        <f t="shared" si="1"/>
        <v>0</v>
      </c>
      <c r="N21" s="180" t="s">
        <v>219</v>
      </c>
    </row>
    <row r="22" spans="2:10" ht="12.75">
      <c r="B22" s="229">
        <v>487</v>
      </c>
      <c r="C22" s="233" t="s">
        <v>6</v>
      </c>
      <c r="D22" s="463">
        <v>1245522.55</v>
      </c>
      <c r="E22" s="464">
        <v>1195113.31</v>
      </c>
      <c r="F22" s="174">
        <f t="shared" si="2"/>
        <v>50409.23999999999</v>
      </c>
      <c r="G22" s="463">
        <v>1263050.05</v>
      </c>
      <c r="H22" s="464">
        <v>1208299.71</v>
      </c>
      <c r="I22" s="469">
        <f t="shared" si="0"/>
        <v>54750.340000000084</v>
      </c>
      <c r="J22" s="232">
        <f t="shared" si="1"/>
        <v>17527.5</v>
      </c>
    </row>
    <row r="23" spans="2:10" ht="12.75">
      <c r="B23" s="229">
        <v>582</v>
      </c>
      <c r="C23" s="233" t="s">
        <v>61</v>
      </c>
      <c r="D23" s="463">
        <v>16600</v>
      </c>
      <c r="E23" s="464">
        <v>16600</v>
      </c>
      <c r="F23" s="174">
        <f t="shared" si="2"/>
        <v>0</v>
      </c>
      <c r="G23" s="463">
        <v>16600</v>
      </c>
      <c r="H23" s="464">
        <v>16600</v>
      </c>
      <c r="I23" s="469">
        <f t="shared" si="0"/>
        <v>0</v>
      </c>
      <c r="J23" s="232">
        <f t="shared" si="1"/>
        <v>0</v>
      </c>
    </row>
    <row r="24" spans="2:10" ht="12.75">
      <c r="B24" s="229">
        <v>583</v>
      </c>
      <c r="C24" s="233" t="s">
        <v>256</v>
      </c>
      <c r="D24" s="463">
        <v>47802.88</v>
      </c>
      <c r="E24" s="464">
        <v>47802.88</v>
      </c>
      <c r="F24" s="174">
        <f t="shared" si="2"/>
        <v>0</v>
      </c>
      <c r="G24" s="463">
        <v>47802.88</v>
      </c>
      <c r="H24" s="464">
        <v>47802.88</v>
      </c>
      <c r="I24" s="469">
        <f t="shared" si="0"/>
        <v>0</v>
      </c>
      <c r="J24" s="232">
        <f t="shared" si="1"/>
        <v>0</v>
      </c>
    </row>
    <row r="25" spans="2:10" ht="12.75">
      <c r="B25" s="229">
        <v>623</v>
      </c>
      <c r="C25" s="233" t="s">
        <v>202</v>
      </c>
      <c r="D25" s="463">
        <v>2068080.5</v>
      </c>
      <c r="E25" s="464">
        <v>1494572.8</v>
      </c>
      <c r="F25" s="174">
        <f t="shared" si="2"/>
        <v>573507.7</v>
      </c>
      <c r="G25" s="463">
        <v>2068080.5</v>
      </c>
      <c r="H25" s="464">
        <v>1696424.37</v>
      </c>
      <c r="I25" s="469">
        <f t="shared" si="0"/>
        <v>371656.1299999999</v>
      </c>
      <c r="J25" s="232">
        <f t="shared" si="1"/>
        <v>0</v>
      </c>
    </row>
    <row r="26" spans="2:10" ht="12.75">
      <c r="B26" s="229">
        <v>624</v>
      </c>
      <c r="C26" s="233" t="s">
        <v>86</v>
      </c>
      <c r="D26" s="463">
        <v>72492.85</v>
      </c>
      <c r="E26" s="464">
        <v>68039.88</v>
      </c>
      <c r="F26" s="174">
        <f t="shared" si="2"/>
        <v>4452.970000000001</v>
      </c>
      <c r="G26" s="463">
        <v>72492.85</v>
      </c>
      <c r="H26" s="464">
        <v>69948.31</v>
      </c>
      <c r="I26" s="469">
        <f t="shared" si="0"/>
        <v>2544.540000000008</v>
      </c>
      <c r="J26" s="232">
        <f t="shared" si="1"/>
        <v>0</v>
      </c>
    </row>
    <row r="27" spans="2:10" ht="12" customHeight="1">
      <c r="B27" s="229">
        <v>669</v>
      </c>
      <c r="C27" s="230" t="s">
        <v>164</v>
      </c>
      <c r="D27" s="463">
        <v>412902.16</v>
      </c>
      <c r="E27" s="464">
        <v>46152.16</v>
      </c>
      <c r="F27" s="174">
        <f t="shared" si="2"/>
        <v>366750</v>
      </c>
      <c r="G27" s="463">
        <v>412902.16</v>
      </c>
      <c r="H27" s="464">
        <v>86902.16</v>
      </c>
      <c r="I27" s="469">
        <f t="shared" si="0"/>
        <v>326000</v>
      </c>
      <c r="J27" s="232">
        <f t="shared" si="1"/>
        <v>0</v>
      </c>
    </row>
    <row r="28" spans="2:10" ht="12.75" customHeight="1">
      <c r="B28" s="229">
        <v>741</v>
      </c>
      <c r="C28" s="230" t="s">
        <v>7</v>
      </c>
      <c r="D28" s="463">
        <v>45934.97</v>
      </c>
      <c r="E28" s="464">
        <v>45934.97</v>
      </c>
      <c r="F28" s="174">
        <f t="shared" si="2"/>
        <v>0</v>
      </c>
      <c r="G28" s="463">
        <v>45934.97</v>
      </c>
      <c r="H28" s="464">
        <v>45934.97</v>
      </c>
      <c r="I28" s="469">
        <f t="shared" si="0"/>
        <v>0</v>
      </c>
      <c r="J28" s="232">
        <f t="shared" si="1"/>
        <v>0</v>
      </c>
    </row>
    <row r="29" spans="2:10" ht="12.75" customHeight="1">
      <c r="B29" s="229">
        <v>742</v>
      </c>
      <c r="C29" s="230" t="s">
        <v>62</v>
      </c>
      <c r="D29" s="463">
        <v>72164.28</v>
      </c>
      <c r="E29" s="464">
        <v>25707.86</v>
      </c>
      <c r="F29" s="174">
        <f t="shared" si="2"/>
        <v>46456.42</v>
      </c>
      <c r="G29" s="463">
        <v>119629.78</v>
      </c>
      <c r="H29" s="464">
        <v>22265.72</v>
      </c>
      <c r="I29" s="469">
        <f t="shared" si="0"/>
        <v>97364.06</v>
      </c>
      <c r="J29" s="232">
        <f t="shared" si="1"/>
        <v>47465.5</v>
      </c>
    </row>
    <row r="30" spans="2:10" ht="12.75" customHeight="1">
      <c r="B30" s="229">
        <v>743</v>
      </c>
      <c r="C30" s="230" t="s">
        <v>7</v>
      </c>
      <c r="D30" s="463">
        <v>804045</v>
      </c>
      <c r="E30" s="464">
        <v>611830.43</v>
      </c>
      <c r="F30" s="174">
        <f t="shared" si="2"/>
        <v>192214.56999999995</v>
      </c>
      <c r="G30" s="463">
        <v>804045</v>
      </c>
      <c r="H30" s="464">
        <v>724396.73</v>
      </c>
      <c r="I30" s="469">
        <f t="shared" si="0"/>
        <v>79648.27000000002</v>
      </c>
      <c r="J30" s="232">
        <f t="shared" si="1"/>
        <v>0</v>
      </c>
    </row>
    <row r="31" spans="2:10" ht="12.75" customHeight="1">
      <c r="B31" s="229">
        <v>746</v>
      </c>
      <c r="C31" s="230" t="s">
        <v>257</v>
      </c>
      <c r="D31" s="463">
        <v>224823.98</v>
      </c>
      <c r="E31" s="464">
        <v>83288.56</v>
      </c>
      <c r="F31" s="174">
        <f t="shared" si="2"/>
        <v>141535.42</v>
      </c>
      <c r="G31" s="463">
        <v>224823.98</v>
      </c>
      <c r="H31" s="464">
        <v>113869.98</v>
      </c>
      <c r="I31" s="469">
        <f t="shared" si="0"/>
        <v>110954.00000000001</v>
      </c>
      <c r="J31" s="232">
        <f t="shared" si="1"/>
        <v>0</v>
      </c>
    </row>
    <row r="32" spans="2:10" ht="12.75" customHeight="1">
      <c r="B32" s="229">
        <v>747</v>
      </c>
      <c r="C32" s="230" t="s">
        <v>254</v>
      </c>
      <c r="D32" s="463">
        <v>88473.44</v>
      </c>
      <c r="E32" s="464">
        <v>51425.84</v>
      </c>
      <c r="F32" s="174">
        <f t="shared" si="2"/>
        <v>37047.600000000006</v>
      </c>
      <c r="G32" s="463">
        <v>92129</v>
      </c>
      <c r="H32" s="464">
        <v>41699.42</v>
      </c>
      <c r="I32" s="469">
        <f t="shared" si="0"/>
        <v>50429.58</v>
      </c>
      <c r="J32" s="232">
        <f t="shared" si="1"/>
        <v>3655.5599999999977</v>
      </c>
    </row>
    <row r="33" spans="2:10" ht="12.75" customHeight="1">
      <c r="B33" s="229">
        <v>790</v>
      </c>
      <c r="C33" s="230" t="s">
        <v>258</v>
      </c>
      <c r="D33" s="463">
        <v>51568.78</v>
      </c>
      <c r="E33" s="464">
        <v>51568.78</v>
      </c>
      <c r="F33" s="174">
        <f t="shared" si="2"/>
        <v>0</v>
      </c>
      <c r="G33" s="463">
        <v>51568.78</v>
      </c>
      <c r="H33" s="464">
        <v>51568.78</v>
      </c>
      <c r="I33" s="469">
        <f t="shared" si="0"/>
        <v>0</v>
      </c>
      <c r="J33" s="232">
        <f t="shared" si="1"/>
        <v>0</v>
      </c>
    </row>
    <row r="34" spans="2:10" ht="12" customHeight="1">
      <c r="B34" s="229">
        <v>803</v>
      </c>
      <c r="C34" s="230" t="s">
        <v>90</v>
      </c>
      <c r="D34" s="464">
        <v>54766.77</v>
      </c>
      <c r="E34" s="464">
        <v>50633.16</v>
      </c>
      <c r="F34" s="174">
        <f t="shared" si="2"/>
        <v>4133.609999999993</v>
      </c>
      <c r="G34" s="464">
        <v>22191.77</v>
      </c>
      <c r="H34" s="464">
        <v>20247.36</v>
      </c>
      <c r="I34" s="469">
        <f t="shared" si="0"/>
        <v>1944.4099999999999</v>
      </c>
      <c r="J34" s="232">
        <f t="shared" si="1"/>
        <v>-32574.999999999996</v>
      </c>
    </row>
    <row r="35" spans="2:10" ht="12.75" customHeight="1">
      <c r="B35" s="229">
        <v>806</v>
      </c>
      <c r="C35" s="230" t="s">
        <v>8</v>
      </c>
      <c r="D35" s="463">
        <v>928369.42</v>
      </c>
      <c r="E35" s="464">
        <v>928369.42</v>
      </c>
      <c r="F35" s="174">
        <f t="shared" si="2"/>
        <v>0</v>
      </c>
      <c r="G35" s="463">
        <v>928369.42</v>
      </c>
      <c r="H35" s="464">
        <v>928369.42</v>
      </c>
      <c r="I35" s="469">
        <f t="shared" si="0"/>
        <v>0</v>
      </c>
      <c r="J35" s="232">
        <f t="shared" si="1"/>
        <v>0</v>
      </c>
    </row>
    <row r="36" spans="2:10" ht="19.5" customHeight="1">
      <c r="B36" s="229">
        <v>809</v>
      </c>
      <c r="C36" s="230" t="s">
        <v>38</v>
      </c>
      <c r="D36" s="463">
        <v>1325891.52</v>
      </c>
      <c r="E36" s="464">
        <v>1101831.32</v>
      </c>
      <c r="F36" s="174">
        <f t="shared" si="2"/>
        <v>224060.19999999995</v>
      </c>
      <c r="G36" s="463">
        <v>1325891.52</v>
      </c>
      <c r="H36" s="464">
        <v>1131966.97</v>
      </c>
      <c r="I36" s="469">
        <f t="shared" si="0"/>
        <v>193924.55000000005</v>
      </c>
      <c r="J36" s="232">
        <f t="shared" si="1"/>
        <v>0</v>
      </c>
    </row>
    <row r="37" spans="2:12" ht="16.5" customHeight="1">
      <c r="B37" s="229"/>
      <c r="C37" s="234" t="s">
        <v>9</v>
      </c>
      <c r="D37" s="177">
        <f aca="true" t="shared" si="3" ref="D37:J37">SUM(D7:D36)</f>
        <v>123362945.35999997</v>
      </c>
      <c r="E37" s="177">
        <f t="shared" si="3"/>
        <v>58044189.85</v>
      </c>
      <c r="F37" s="177">
        <f t="shared" si="3"/>
        <v>65318755.51000002</v>
      </c>
      <c r="G37" s="177">
        <f t="shared" si="3"/>
        <v>126773649.70999998</v>
      </c>
      <c r="H37" s="177">
        <f t="shared" si="3"/>
        <v>62077173.34999999</v>
      </c>
      <c r="I37" s="177">
        <f t="shared" si="3"/>
        <v>64696476.36000001</v>
      </c>
      <c r="J37" s="235">
        <f t="shared" si="3"/>
        <v>3410704.3500000057</v>
      </c>
      <c r="L37" s="180" t="s">
        <v>219</v>
      </c>
    </row>
    <row r="38" spans="2:10" ht="13.5" thickBot="1">
      <c r="B38" s="236" t="s">
        <v>33</v>
      </c>
      <c r="C38" s="233" t="s">
        <v>10</v>
      </c>
      <c r="D38" s="535">
        <v>1599452.27</v>
      </c>
      <c r="E38" s="536">
        <v>1559974.18</v>
      </c>
      <c r="F38" s="174">
        <f>D38-E38</f>
        <v>39478.090000000084</v>
      </c>
      <c r="G38" s="535">
        <v>1599452.27</v>
      </c>
      <c r="H38" s="536">
        <v>1599452.27</v>
      </c>
      <c r="I38" s="174">
        <f>G38-H38</f>
        <v>0</v>
      </c>
      <c r="J38" s="232">
        <f>G38-D38</f>
        <v>0</v>
      </c>
    </row>
    <row r="39" spans="2:10" ht="12.75">
      <c r="B39" s="478"/>
      <c r="C39" s="478" t="s">
        <v>11</v>
      </c>
      <c r="D39" s="238">
        <f>SUM(D37:D38)</f>
        <v>124962397.62999997</v>
      </c>
      <c r="E39" s="238">
        <f>SUM(E37:E38)</f>
        <v>59604164.03</v>
      </c>
      <c r="F39" s="238">
        <f>SUM(F37:F38)</f>
        <v>65358233.600000024</v>
      </c>
      <c r="G39" s="238">
        <f>SUM(G37:G38)</f>
        <v>128373101.97999997</v>
      </c>
      <c r="H39" s="238">
        <f>H37+H38</f>
        <v>63676625.61999999</v>
      </c>
      <c r="I39" s="238">
        <f>SUM(I37:I38)</f>
        <v>64696476.36000001</v>
      </c>
      <c r="J39" s="239">
        <f>SUM(J37:J38)</f>
        <v>3410704.3500000057</v>
      </c>
    </row>
    <row r="40" spans="2:10" ht="12.75">
      <c r="B40" s="282" t="s">
        <v>40</v>
      </c>
      <c r="C40" s="265" t="s">
        <v>42</v>
      </c>
      <c r="D40" s="357">
        <v>2022084.64</v>
      </c>
      <c r="E40" s="175">
        <v>0</v>
      </c>
      <c r="F40" s="242">
        <f>D40-E40</f>
        <v>2022084.64</v>
      </c>
      <c r="G40" s="357">
        <v>2022084.64</v>
      </c>
      <c r="H40" s="357">
        <v>0</v>
      </c>
      <c r="I40" s="470">
        <f>G40-H40</f>
        <v>2022084.64</v>
      </c>
      <c r="J40" s="242">
        <f>I40-F40</f>
        <v>0</v>
      </c>
    </row>
    <row r="41" spans="2:10" ht="12.75">
      <c r="B41" s="480"/>
      <c r="C41" s="284" t="s">
        <v>41</v>
      </c>
      <c r="D41" s="481">
        <f aca="true" t="shared" si="4" ref="D41:J41">D39+D40</f>
        <v>126984482.26999997</v>
      </c>
      <c r="E41" s="481">
        <f t="shared" si="4"/>
        <v>59604164.03</v>
      </c>
      <c r="F41" s="481">
        <f t="shared" si="4"/>
        <v>67380318.24000002</v>
      </c>
      <c r="G41" s="481">
        <f t="shared" si="4"/>
        <v>130395186.61999997</v>
      </c>
      <c r="H41" s="481">
        <f t="shared" si="4"/>
        <v>63676625.61999999</v>
      </c>
      <c r="I41" s="481">
        <f t="shared" si="4"/>
        <v>66718561.00000001</v>
      </c>
      <c r="J41" s="481">
        <f t="shared" si="4"/>
        <v>3410704.3500000057</v>
      </c>
    </row>
    <row r="47" spans="2:10" ht="18">
      <c r="B47" s="2"/>
      <c r="C47" s="1"/>
      <c r="D47" s="1"/>
      <c r="E47" s="1"/>
      <c r="F47" s="1"/>
      <c r="G47" s="1"/>
      <c r="H47" s="1"/>
      <c r="I47" s="619" t="s">
        <v>223</v>
      </c>
      <c r="J47" s="619"/>
    </row>
    <row r="48" spans="2:10" ht="15">
      <c r="B48" s="574" t="s">
        <v>328</v>
      </c>
      <c r="C48" s="574"/>
      <c r="D48" s="574"/>
      <c r="E48" s="574"/>
      <c r="F48" s="574"/>
      <c r="G48" s="574"/>
      <c r="H48" s="574"/>
      <c r="I48" s="574"/>
      <c r="J48" s="574"/>
    </row>
    <row r="49" spans="2:10" ht="12" customHeight="1">
      <c r="B49" s="1"/>
      <c r="C49" s="1"/>
      <c r="D49" s="1"/>
      <c r="E49" s="1"/>
      <c r="F49" s="1"/>
      <c r="G49" s="1"/>
      <c r="H49" s="1"/>
      <c r="I49" s="1"/>
      <c r="J49" s="1"/>
    </row>
    <row r="50" spans="2:10" ht="15.75" customHeight="1">
      <c r="B50" s="1"/>
      <c r="C50" s="1"/>
      <c r="D50" s="1"/>
      <c r="E50" s="1"/>
      <c r="F50" s="1"/>
      <c r="G50" s="1"/>
      <c r="H50" s="1"/>
      <c r="I50" s="1"/>
      <c r="J50" s="1"/>
    </row>
    <row r="51" spans="2:10" ht="42">
      <c r="B51" s="427" t="s">
        <v>0</v>
      </c>
      <c r="C51" s="428" t="s">
        <v>1</v>
      </c>
      <c r="D51" s="563" t="s">
        <v>278</v>
      </c>
      <c r="E51" s="563" t="s">
        <v>279</v>
      </c>
      <c r="F51" s="564" t="s">
        <v>280</v>
      </c>
      <c r="G51" s="428" t="s">
        <v>306</v>
      </c>
      <c r="H51" s="428" t="s">
        <v>307</v>
      </c>
      <c r="I51" s="430" t="s">
        <v>308</v>
      </c>
      <c r="J51" s="428" t="s">
        <v>309</v>
      </c>
    </row>
    <row r="52" spans="2:10" ht="12.75">
      <c r="B52" s="229">
        <v>107</v>
      </c>
      <c r="C52" s="230" t="s">
        <v>77</v>
      </c>
      <c r="D52" s="174">
        <v>28198.29</v>
      </c>
      <c r="E52" s="175">
        <v>18505.15</v>
      </c>
      <c r="F52" s="231">
        <f>D52-E52</f>
        <v>9693.14</v>
      </c>
      <c r="G52" s="174">
        <v>28198.29</v>
      </c>
      <c r="H52" s="175">
        <v>19210.11</v>
      </c>
      <c r="I52" s="174">
        <f>G52-H52</f>
        <v>8988.18</v>
      </c>
      <c r="J52" s="232">
        <f>G52-D52</f>
        <v>0</v>
      </c>
    </row>
    <row r="53" spans="2:10" ht="12.75" hidden="1">
      <c r="B53" s="229">
        <v>803</v>
      </c>
      <c r="C53" s="230" t="s">
        <v>90</v>
      </c>
      <c r="D53" s="231">
        <v>0</v>
      </c>
      <c r="E53" s="231">
        <v>0</v>
      </c>
      <c r="F53" s="231">
        <f>D53-E53</f>
        <v>0</v>
      </c>
      <c r="G53" s="231">
        <v>0</v>
      </c>
      <c r="H53" s="231">
        <v>0</v>
      </c>
      <c r="I53" s="174">
        <f>G53-H53</f>
        <v>0</v>
      </c>
      <c r="J53" s="232">
        <f>G53-D53</f>
        <v>0</v>
      </c>
    </row>
    <row r="54" spans="2:10" ht="12.75">
      <c r="B54" s="229">
        <v>487</v>
      </c>
      <c r="C54" s="230" t="s">
        <v>6</v>
      </c>
      <c r="D54" s="231">
        <v>15657.9</v>
      </c>
      <c r="E54" s="231">
        <v>15657.9</v>
      </c>
      <c r="F54" s="231">
        <f>D54-E54</f>
        <v>0</v>
      </c>
      <c r="G54" s="231">
        <v>15657.9</v>
      </c>
      <c r="H54" s="231">
        <v>15657.9</v>
      </c>
      <c r="I54" s="174">
        <f>G54-H54</f>
        <v>0</v>
      </c>
      <c r="J54" s="232">
        <f>G54-D54</f>
        <v>0</v>
      </c>
    </row>
    <row r="55" spans="2:10" ht="12.75">
      <c r="B55" s="427"/>
      <c r="C55" s="428" t="s">
        <v>9</v>
      </c>
      <c r="D55" s="348">
        <f aca="true" t="shared" si="5" ref="D55:J55">SUM(D52:D54)</f>
        <v>43856.19</v>
      </c>
      <c r="E55" s="348">
        <f t="shared" si="5"/>
        <v>34163.05</v>
      </c>
      <c r="F55" s="348">
        <f t="shared" si="5"/>
        <v>9693.14</v>
      </c>
      <c r="G55" s="238">
        <f t="shared" si="5"/>
        <v>43856.19</v>
      </c>
      <c r="H55" s="238">
        <f t="shared" si="5"/>
        <v>34868.01</v>
      </c>
      <c r="I55" s="238">
        <f t="shared" si="5"/>
        <v>8988.18</v>
      </c>
      <c r="J55" s="239">
        <f t="shared" si="5"/>
        <v>0</v>
      </c>
    </row>
    <row r="56" spans="2:10" ht="12.75">
      <c r="B56" s="236" t="s">
        <v>33</v>
      </c>
      <c r="C56" s="233" t="s">
        <v>10</v>
      </c>
      <c r="D56" s="231">
        <v>0</v>
      </c>
      <c r="E56" s="231">
        <v>0</v>
      </c>
      <c r="F56" s="231">
        <v>0</v>
      </c>
      <c r="G56" s="231">
        <v>0</v>
      </c>
      <c r="H56" s="231">
        <v>0</v>
      </c>
      <c r="I56" s="231">
        <v>0</v>
      </c>
      <c r="J56" s="231">
        <v>0</v>
      </c>
    </row>
    <row r="57" spans="2:10" ht="12.75">
      <c r="B57" s="427"/>
      <c r="C57" s="427" t="s">
        <v>11</v>
      </c>
      <c r="D57" s="238">
        <f aca="true" t="shared" si="6" ref="D57:J57">SUM(D55:D56)</f>
        <v>43856.19</v>
      </c>
      <c r="E57" s="238">
        <f t="shared" si="6"/>
        <v>34163.05</v>
      </c>
      <c r="F57" s="238">
        <f t="shared" si="6"/>
        <v>9693.14</v>
      </c>
      <c r="G57" s="238">
        <f t="shared" si="6"/>
        <v>43856.19</v>
      </c>
      <c r="H57" s="238">
        <f t="shared" si="6"/>
        <v>34868.01</v>
      </c>
      <c r="I57" s="238">
        <f t="shared" si="6"/>
        <v>8988.18</v>
      </c>
      <c r="J57" s="239">
        <f t="shared" si="6"/>
        <v>0</v>
      </c>
    </row>
    <row r="58" spans="2:10" ht="12.75">
      <c r="B58" s="240" t="s">
        <v>40</v>
      </c>
      <c r="C58" s="241" t="s">
        <v>42</v>
      </c>
      <c r="D58" s="231">
        <v>0</v>
      </c>
      <c r="E58" s="231">
        <v>0</v>
      </c>
      <c r="F58" s="231">
        <v>0</v>
      </c>
      <c r="G58" s="231">
        <v>0</v>
      </c>
      <c r="H58" s="231">
        <v>0</v>
      </c>
      <c r="I58" s="231">
        <v>0</v>
      </c>
      <c r="J58" s="231">
        <v>0</v>
      </c>
    </row>
    <row r="59" spans="2:10" ht="12.75">
      <c r="B59" s="243"/>
      <c r="C59" s="270" t="s">
        <v>41</v>
      </c>
      <c r="D59" s="244">
        <f>D57+D58</f>
        <v>43856.19</v>
      </c>
      <c r="E59" s="254">
        <f>SUM(E57:E58)</f>
        <v>34163.05</v>
      </c>
      <c r="F59" s="244">
        <f>F57+F58</f>
        <v>9693.14</v>
      </c>
      <c r="G59" s="244">
        <f>G57+G58</f>
        <v>43856.19</v>
      </c>
      <c r="H59" s="244">
        <f>H57+H58</f>
        <v>34868.01</v>
      </c>
      <c r="I59" s="244">
        <f>I57+I58</f>
        <v>8988.18</v>
      </c>
      <c r="J59" s="244">
        <f>J57+J58</f>
        <v>0</v>
      </c>
    </row>
    <row r="60" spans="2:10" ht="12.75">
      <c r="B60" s="30"/>
      <c r="C60" s="31"/>
      <c r="D60" s="31"/>
      <c r="E60" s="31"/>
      <c r="F60" s="31"/>
      <c r="G60" s="43"/>
      <c r="H60" s="1"/>
      <c r="I60" s="31"/>
      <c r="J60" s="30"/>
    </row>
    <row r="61" spans="2:10" ht="15">
      <c r="B61" s="655" t="s">
        <v>329</v>
      </c>
      <c r="C61" s="655"/>
      <c r="D61" s="655"/>
      <c r="E61" s="655"/>
      <c r="F61" s="655"/>
      <c r="G61" s="655"/>
      <c r="H61" s="655"/>
      <c r="I61" s="655"/>
      <c r="J61" s="655"/>
    </row>
    <row r="62" spans="2:10" ht="12.75">
      <c r="B62" s="30"/>
      <c r="C62" s="31"/>
      <c r="D62" s="31"/>
      <c r="E62" s="31"/>
      <c r="F62" s="349"/>
      <c r="G62" s="43"/>
      <c r="H62" s="31"/>
      <c r="I62" s="31"/>
      <c r="J62" s="30"/>
    </row>
    <row r="63" spans="2:10" ht="42">
      <c r="B63" s="427" t="s">
        <v>0</v>
      </c>
      <c r="C63" s="428" t="s">
        <v>1</v>
      </c>
      <c r="D63" s="563" t="s">
        <v>278</v>
      </c>
      <c r="E63" s="563" t="s">
        <v>279</v>
      </c>
      <c r="F63" s="564" t="s">
        <v>280</v>
      </c>
      <c r="G63" s="428" t="s">
        <v>306</v>
      </c>
      <c r="H63" s="428" t="s">
        <v>307</v>
      </c>
      <c r="I63" s="430" t="s">
        <v>308</v>
      </c>
      <c r="J63" s="428" t="s">
        <v>309</v>
      </c>
    </row>
    <row r="64" spans="2:10" ht="12.75">
      <c r="B64" s="229">
        <v>107</v>
      </c>
      <c r="C64" s="230" t="s">
        <v>77</v>
      </c>
      <c r="D64" s="231">
        <v>1446637.6</v>
      </c>
      <c r="E64" s="231">
        <v>679710.59</v>
      </c>
      <c r="F64" s="231">
        <f>D64-E64</f>
        <v>766927.0100000001</v>
      </c>
      <c r="G64" s="231">
        <v>1446637.6</v>
      </c>
      <c r="H64" s="231">
        <v>715876.53</v>
      </c>
      <c r="I64" s="231">
        <f>G64-H64</f>
        <v>730761.0700000001</v>
      </c>
      <c r="J64" s="231">
        <f aca="true" t="shared" si="7" ref="J64:J71">(G64-D64)</f>
        <v>0</v>
      </c>
    </row>
    <row r="65" spans="2:10" ht="12.75">
      <c r="B65" s="229">
        <v>211</v>
      </c>
      <c r="C65" s="230" t="s">
        <v>165</v>
      </c>
      <c r="D65" s="231">
        <v>107436.4</v>
      </c>
      <c r="E65" s="231">
        <v>37826.56</v>
      </c>
      <c r="F65" s="231">
        <f aca="true" t="shared" si="8" ref="F65:F71">D65-E65</f>
        <v>69609.84</v>
      </c>
      <c r="G65" s="231">
        <v>107436.4</v>
      </c>
      <c r="H65" s="231">
        <v>40512.47</v>
      </c>
      <c r="I65" s="231">
        <f aca="true" t="shared" si="9" ref="I65:I71">G65-H65</f>
        <v>66923.93</v>
      </c>
      <c r="J65" s="231">
        <f t="shared" si="7"/>
        <v>0</v>
      </c>
    </row>
    <row r="66" spans="2:10" ht="12.75">
      <c r="B66" s="229">
        <v>290</v>
      </c>
      <c r="C66" s="230" t="s">
        <v>82</v>
      </c>
      <c r="D66" s="231">
        <v>16452.21</v>
      </c>
      <c r="E66" s="231">
        <v>12956.26</v>
      </c>
      <c r="F66" s="231">
        <f t="shared" si="8"/>
        <v>3495.949999999999</v>
      </c>
      <c r="G66" s="231">
        <v>16452.21</v>
      </c>
      <c r="H66" s="231">
        <v>13367.57</v>
      </c>
      <c r="I66" s="231">
        <f t="shared" si="9"/>
        <v>3084.6399999999994</v>
      </c>
      <c r="J66" s="231">
        <f t="shared" si="7"/>
        <v>0</v>
      </c>
    </row>
    <row r="67" spans="2:10" ht="12.75">
      <c r="B67" s="229">
        <v>310</v>
      </c>
      <c r="C67" s="230" t="s">
        <v>166</v>
      </c>
      <c r="D67" s="231">
        <v>15709.87</v>
      </c>
      <c r="E67" s="231">
        <v>15709.87</v>
      </c>
      <c r="F67" s="231">
        <f t="shared" si="8"/>
        <v>0</v>
      </c>
      <c r="G67" s="231">
        <v>15709.87</v>
      </c>
      <c r="H67" s="231">
        <v>15709.87</v>
      </c>
      <c r="I67" s="231">
        <f t="shared" si="9"/>
        <v>0</v>
      </c>
      <c r="J67" s="231">
        <f t="shared" si="7"/>
        <v>0</v>
      </c>
    </row>
    <row r="68" spans="2:10" ht="12.75">
      <c r="B68" s="229">
        <v>487</v>
      </c>
      <c r="C68" s="233" t="s">
        <v>6</v>
      </c>
      <c r="D68" s="231">
        <v>44158.74</v>
      </c>
      <c r="E68" s="231">
        <v>44158.74</v>
      </c>
      <c r="F68" s="231">
        <f t="shared" si="8"/>
        <v>0</v>
      </c>
      <c r="G68" s="231">
        <v>44158.74</v>
      </c>
      <c r="H68" s="231">
        <v>44158.74</v>
      </c>
      <c r="I68" s="231">
        <f t="shared" si="9"/>
        <v>0</v>
      </c>
      <c r="J68" s="231">
        <f t="shared" si="7"/>
        <v>0</v>
      </c>
    </row>
    <row r="69" spans="2:10" ht="12.75">
      <c r="B69" s="229">
        <v>624</v>
      </c>
      <c r="C69" s="233" t="s">
        <v>86</v>
      </c>
      <c r="D69" s="231">
        <v>15950</v>
      </c>
      <c r="E69" s="231">
        <v>15950</v>
      </c>
      <c r="F69" s="231">
        <f t="shared" si="8"/>
        <v>0</v>
      </c>
      <c r="G69" s="231">
        <v>15950</v>
      </c>
      <c r="H69" s="231">
        <v>15950</v>
      </c>
      <c r="I69" s="231">
        <f t="shared" si="9"/>
        <v>0</v>
      </c>
      <c r="J69" s="231">
        <f t="shared" si="7"/>
        <v>0</v>
      </c>
    </row>
    <row r="70" spans="2:10" ht="12.75">
      <c r="B70" s="229">
        <v>803</v>
      </c>
      <c r="C70" s="230" t="s">
        <v>90</v>
      </c>
      <c r="D70" s="231">
        <v>15855.24</v>
      </c>
      <c r="E70" s="231">
        <v>15855.24</v>
      </c>
      <c r="F70" s="231">
        <f t="shared" si="8"/>
        <v>0</v>
      </c>
      <c r="G70" s="231">
        <v>15855.24</v>
      </c>
      <c r="H70" s="231">
        <v>15855.24</v>
      </c>
      <c r="I70" s="231">
        <f t="shared" si="9"/>
        <v>0</v>
      </c>
      <c r="J70" s="231">
        <f t="shared" si="7"/>
        <v>0</v>
      </c>
    </row>
    <row r="71" spans="2:10" ht="19.5" customHeight="1">
      <c r="B71" s="229">
        <v>809</v>
      </c>
      <c r="C71" s="230" t="s">
        <v>38</v>
      </c>
      <c r="D71" s="231">
        <v>45913.78</v>
      </c>
      <c r="E71" s="231">
        <v>37860.97</v>
      </c>
      <c r="F71" s="231">
        <f t="shared" si="8"/>
        <v>8052.809999999998</v>
      </c>
      <c r="G71" s="231">
        <v>45913.78</v>
      </c>
      <c r="H71" s="231">
        <v>42253.42</v>
      </c>
      <c r="I71" s="231">
        <f t="shared" si="9"/>
        <v>3660.3600000000006</v>
      </c>
      <c r="J71" s="231">
        <f t="shared" si="7"/>
        <v>0</v>
      </c>
    </row>
    <row r="72" spans="2:10" ht="12.75">
      <c r="B72" s="427"/>
      <c r="C72" s="428" t="s">
        <v>9</v>
      </c>
      <c r="D72" s="348">
        <f aca="true" t="shared" si="10" ref="D72:J72">SUM(D64:D71)</f>
        <v>1708113.84</v>
      </c>
      <c r="E72" s="348">
        <f t="shared" si="10"/>
        <v>860028.2299999999</v>
      </c>
      <c r="F72" s="348">
        <f>SUM(F64:F71)</f>
        <v>848085.6100000001</v>
      </c>
      <c r="G72" s="238">
        <f t="shared" si="10"/>
        <v>1708113.84</v>
      </c>
      <c r="H72" s="238">
        <f t="shared" si="10"/>
        <v>903683.84</v>
      </c>
      <c r="I72" s="238">
        <f>SUM(I64:I71)</f>
        <v>804430</v>
      </c>
      <c r="J72" s="239">
        <f t="shared" si="10"/>
        <v>0</v>
      </c>
    </row>
    <row r="73" spans="2:10" ht="12.75">
      <c r="B73" s="236" t="s">
        <v>33</v>
      </c>
      <c r="C73" s="233" t="s">
        <v>10</v>
      </c>
      <c r="D73" s="231">
        <v>0</v>
      </c>
      <c r="E73" s="231">
        <v>0</v>
      </c>
      <c r="F73" s="231">
        <v>0</v>
      </c>
      <c r="G73" s="231">
        <v>0</v>
      </c>
      <c r="H73" s="231">
        <v>0</v>
      </c>
      <c r="I73" s="231">
        <v>0</v>
      </c>
      <c r="J73" s="231">
        <v>0</v>
      </c>
    </row>
    <row r="74" spans="2:10" ht="12.75">
      <c r="B74" s="427"/>
      <c r="C74" s="427" t="s">
        <v>11</v>
      </c>
      <c r="D74" s="238">
        <f aca="true" t="shared" si="11" ref="D74:J74">SUM(D72:D73)</f>
        <v>1708113.84</v>
      </c>
      <c r="E74" s="238">
        <f t="shared" si="11"/>
        <v>860028.2299999999</v>
      </c>
      <c r="F74" s="238">
        <f t="shared" si="11"/>
        <v>848085.6100000001</v>
      </c>
      <c r="G74" s="238">
        <f t="shared" si="11"/>
        <v>1708113.84</v>
      </c>
      <c r="H74" s="238">
        <f t="shared" si="11"/>
        <v>903683.84</v>
      </c>
      <c r="I74" s="238">
        <f t="shared" si="11"/>
        <v>804430</v>
      </c>
      <c r="J74" s="239">
        <f t="shared" si="11"/>
        <v>0</v>
      </c>
    </row>
    <row r="75" spans="2:10" ht="12.75">
      <c r="B75" s="240" t="s">
        <v>40</v>
      </c>
      <c r="C75" s="241" t="s">
        <v>42</v>
      </c>
      <c r="D75" s="231">
        <v>0</v>
      </c>
      <c r="E75" s="231">
        <v>0</v>
      </c>
      <c r="F75" s="231">
        <v>0</v>
      </c>
      <c r="G75" s="231">
        <v>0</v>
      </c>
      <c r="H75" s="231">
        <v>0</v>
      </c>
      <c r="I75" s="231">
        <v>0</v>
      </c>
      <c r="J75" s="231">
        <v>0</v>
      </c>
    </row>
    <row r="76" spans="2:10" ht="12.75">
      <c r="B76" s="243"/>
      <c r="C76" s="270" t="s">
        <v>41</v>
      </c>
      <c r="D76" s="244">
        <f aca="true" t="shared" si="12" ref="D76:J76">D74+D75</f>
        <v>1708113.84</v>
      </c>
      <c r="E76" s="244">
        <f t="shared" si="12"/>
        <v>860028.2299999999</v>
      </c>
      <c r="F76" s="244">
        <f t="shared" si="12"/>
        <v>848085.6100000001</v>
      </c>
      <c r="G76" s="244">
        <f t="shared" si="12"/>
        <v>1708113.84</v>
      </c>
      <c r="H76" s="244">
        <f t="shared" si="12"/>
        <v>903683.84</v>
      </c>
      <c r="I76" s="244">
        <f t="shared" si="12"/>
        <v>804430</v>
      </c>
      <c r="J76" s="244">
        <f t="shared" si="12"/>
        <v>0</v>
      </c>
    </row>
    <row r="77" spans="2:10" ht="12.75">
      <c r="B77" s="30"/>
      <c r="C77" s="30"/>
      <c r="D77" s="30"/>
      <c r="E77" s="30"/>
      <c r="F77" s="30"/>
      <c r="G77" s="31"/>
      <c r="H77" s="31"/>
      <c r="I77" s="31"/>
      <c r="J77" s="30"/>
    </row>
    <row r="78" spans="2:10" ht="12.75">
      <c r="B78" s="30"/>
      <c r="C78" s="30"/>
      <c r="D78" s="30"/>
      <c r="E78" s="30"/>
      <c r="F78" s="30"/>
      <c r="G78" s="31"/>
      <c r="H78" s="31"/>
      <c r="I78" s="662" t="s">
        <v>224</v>
      </c>
      <c r="J78" s="662"/>
    </row>
    <row r="79" spans="2:10" ht="15">
      <c r="B79" s="655" t="s">
        <v>330</v>
      </c>
      <c r="C79" s="655"/>
      <c r="D79" s="655"/>
      <c r="E79" s="655"/>
      <c r="F79" s="655"/>
      <c r="G79" s="655"/>
      <c r="H79" s="655"/>
      <c r="I79" s="655"/>
      <c r="J79" s="655"/>
    </row>
    <row r="80" spans="2:10" ht="9.75" customHeight="1">
      <c r="B80" s="30"/>
      <c r="C80" s="31"/>
      <c r="D80" s="31"/>
      <c r="E80" s="31"/>
      <c r="F80" s="349"/>
      <c r="G80" s="43"/>
      <c r="H80" s="31"/>
      <c r="I80" s="31"/>
      <c r="J80" s="30"/>
    </row>
    <row r="81" spans="2:10" ht="42">
      <c r="B81" s="427" t="s">
        <v>0</v>
      </c>
      <c r="C81" s="428" t="s">
        <v>1</v>
      </c>
      <c r="D81" s="559" t="s">
        <v>278</v>
      </c>
      <c r="E81" s="559" t="s">
        <v>279</v>
      </c>
      <c r="F81" s="560" t="s">
        <v>280</v>
      </c>
      <c r="G81" s="428" t="s">
        <v>306</v>
      </c>
      <c r="H81" s="428" t="s">
        <v>307</v>
      </c>
      <c r="I81" s="430" t="s">
        <v>308</v>
      </c>
      <c r="J81" s="428" t="s">
        <v>309</v>
      </c>
    </row>
    <row r="82" spans="2:10" ht="12.75">
      <c r="B82" s="229">
        <v>107</v>
      </c>
      <c r="C82" s="230" t="s">
        <v>77</v>
      </c>
      <c r="D82" s="231">
        <v>7135855.52</v>
      </c>
      <c r="E82" s="231">
        <v>4095055.12</v>
      </c>
      <c r="F82" s="231">
        <f>D82-E82</f>
        <v>3040800.3999999994</v>
      </c>
      <c r="G82" s="231">
        <v>7135855.52</v>
      </c>
      <c r="H82" s="231">
        <v>4273451.51</v>
      </c>
      <c r="I82" s="231">
        <f>G82-H82</f>
        <v>2862404.01</v>
      </c>
      <c r="J82" s="231">
        <f>G82-D82</f>
        <v>0</v>
      </c>
    </row>
    <row r="83" spans="2:10" ht="12.75">
      <c r="B83" s="229">
        <v>226</v>
      </c>
      <c r="C83" s="230" t="s">
        <v>4</v>
      </c>
      <c r="D83" s="231">
        <v>70844.09</v>
      </c>
      <c r="E83" s="231">
        <v>70844.09</v>
      </c>
      <c r="F83" s="231">
        <f aca="true" t="shared" si="13" ref="F83:F93">D83-E83</f>
        <v>0</v>
      </c>
      <c r="G83" s="231">
        <v>70844.09</v>
      </c>
      <c r="H83" s="231">
        <v>70844.09</v>
      </c>
      <c r="I83" s="231">
        <f aca="true" t="shared" si="14" ref="I83:I93">G83-H83</f>
        <v>0</v>
      </c>
      <c r="J83" s="231">
        <f aca="true" t="shared" si="15" ref="J83:J93">G83-D83</f>
        <v>0</v>
      </c>
    </row>
    <row r="84" spans="2:10" ht="12.75">
      <c r="B84" s="229">
        <v>290</v>
      </c>
      <c r="C84" s="230" t="s">
        <v>82</v>
      </c>
      <c r="D84" s="231">
        <v>1474854.57</v>
      </c>
      <c r="E84" s="231">
        <v>589941.76</v>
      </c>
      <c r="F84" s="231">
        <f t="shared" si="13"/>
        <v>884912.81</v>
      </c>
      <c r="G84" s="231">
        <v>1474854.57</v>
      </c>
      <c r="H84" s="231">
        <v>626813.12</v>
      </c>
      <c r="I84" s="231">
        <f t="shared" si="14"/>
        <v>848041.4500000001</v>
      </c>
      <c r="J84" s="231">
        <f t="shared" si="15"/>
        <v>0</v>
      </c>
    </row>
    <row r="85" spans="2:10" ht="12.75" hidden="1">
      <c r="B85" s="229">
        <v>310</v>
      </c>
      <c r="C85" s="230" t="s">
        <v>5</v>
      </c>
      <c r="D85" s="231">
        <v>0</v>
      </c>
      <c r="E85" s="231">
        <v>0</v>
      </c>
      <c r="F85" s="231">
        <f t="shared" si="13"/>
        <v>0</v>
      </c>
      <c r="G85" s="231">
        <v>0</v>
      </c>
      <c r="H85" s="231">
        <v>0</v>
      </c>
      <c r="I85" s="231">
        <f t="shared" si="14"/>
        <v>0</v>
      </c>
      <c r="J85" s="231">
        <f t="shared" si="15"/>
        <v>0</v>
      </c>
    </row>
    <row r="86" spans="2:10" ht="12.75" hidden="1">
      <c r="B86" s="229">
        <v>491</v>
      </c>
      <c r="C86" s="233" t="s">
        <v>6</v>
      </c>
      <c r="D86" s="231">
        <v>0</v>
      </c>
      <c r="E86" s="231">
        <v>0</v>
      </c>
      <c r="F86" s="231">
        <f t="shared" si="13"/>
        <v>0</v>
      </c>
      <c r="G86" s="231">
        <v>0</v>
      </c>
      <c r="H86" s="231">
        <v>0</v>
      </c>
      <c r="I86" s="231">
        <f t="shared" si="14"/>
        <v>0</v>
      </c>
      <c r="J86" s="231">
        <f t="shared" si="15"/>
        <v>0</v>
      </c>
    </row>
    <row r="87" spans="2:10" ht="12.75">
      <c r="B87" s="229">
        <v>487</v>
      </c>
      <c r="C87" s="233" t="s">
        <v>6</v>
      </c>
      <c r="D87" s="231">
        <v>40598.74</v>
      </c>
      <c r="E87" s="231">
        <v>40598.74</v>
      </c>
      <c r="F87" s="231">
        <f t="shared" si="13"/>
        <v>0</v>
      </c>
      <c r="G87" s="231">
        <v>40598.74</v>
      </c>
      <c r="H87" s="231">
        <v>40598.74</v>
      </c>
      <c r="I87" s="231">
        <f t="shared" si="14"/>
        <v>0</v>
      </c>
      <c r="J87" s="231">
        <f t="shared" si="15"/>
        <v>0</v>
      </c>
    </row>
    <row r="88" spans="2:10" ht="12.75">
      <c r="B88" s="229">
        <v>622</v>
      </c>
      <c r="C88" s="233" t="s">
        <v>85</v>
      </c>
      <c r="D88" s="231">
        <v>48839</v>
      </c>
      <c r="E88" s="231">
        <v>48839</v>
      </c>
      <c r="F88" s="231">
        <f t="shared" si="13"/>
        <v>0</v>
      </c>
      <c r="G88" s="231">
        <v>48839</v>
      </c>
      <c r="H88" s="231">
        <v>48839</v>
      </c>
      <c r="I88" s="231">
        <f t="shared" si="14"/>
        <v>0</v>
      </c>
      <c r="J88" s="231">
        <f t="shared" si="15"/>
        <v>0</v>
      </c>
    </row>
    <row r="89" spans="2:10" ht="12.75">
      <c r="B89" s="229">
        <v>624</v>
      </c>
      <c r="C89" s="233" t="s">
        <v>86</v>
      </c>
      <c r="D89" s="231">
        <v>29961.13</v>
      </c>
      <c r="E89" s="231">
        <v>29961.13</v>
      </c>
      <c r="F89" s="231">
        <f t="shared" si="13"/>
        <v>0</v>
      </c>
      <c r="G89" s="231">
        <v>29961.13</v>
      </c>
      <c r="H89" s="231">
        <v>29961.13</v>
      </c>
      <c r="I89" s="231">
        <f t="shared" si="14"/>
        <v>0</v>
      </c>
      <c r="J89" s="231">
        <f t="shared" si="15"/>
        <v>0</v>
      </c>
    </row>
    <row r="90" spans="2:10" ht="12.75" hidden="1">
      <c r="B90" s="229">
        <v>626</v>
      </c>
      <c r="C90" s="233" t="s">
        <v>87</v>
      </c>
      <c r="D90" s="231">
        <v>0</v>
      </c>
      <c r="E90" s="231">
        <v>0</v>
      </c>
      <c r="F90" s="231">
        <f t="shared" si="13"/>
        <v>0</v>
      </c>
      <c r="G90" s="231">
        <v>0</v>
      </c>
      <c r="H90" s="231">
        <v>0</v>
      </c>
      <c r="I90" s="231">
        <f t="shared" si="14"/>
        <v>0</v>
      </c>
      <c r="J90" s="231">
        <f t="shared" si="15"/>
        <v>0</v>
      </c>
    </row>
    <row r="91" spans="2:10" ht="12.75">
      <c r="B91" s="229">
        <v>663</v>
      </c>
      <c r="C91" s="233" t="s">
        <v>209</v>
      </c>
      <c r="D91" s="231">
        <v>16351.92</v>
      </c>
      <c r="E91" s="231">
        <v>13899.12</v>
      </c>
      <c r="F91" s="231">
        <f>D91-E91</f>
        <v>2452.7999999999993</v>
      </c>
      <c r="G91" s="231">
        <v>16351.92</v>
      </c>
      <c r="H91" s="231">
        <v>15534.31</v>
      </c>
      <c r="I91" s="231">
        <f>G91-H91</f>
        <v>817.6100000000006</v>
      </c>
      <c r="J91" s="231">
        <f>G91-D91</f>
        <v>0</v>
      </c>
    </row>
    <row r="92" spans="2:10" ht="12.75">
      <c r="B92" s="229">
        <v>803</v>
      </c>
      <c r="C92" s="230" t="s">
        <v>90</v>
      </c>
      <c r="D92" s="231">
        <v>11956</v>
      </c>
      <c r="E92" s="231">
        <v>11956</v>
      </c>
      <c r="F92" s="231">
        <f t="shared" si="13"/>
        <v>0</v>
      </c>
      <c r="G92" s="231">
        <v>0</v>
      </c>
      <c r="H92" s="231">
        <v>0</v>
      </c>
      <c r="I92" s="231">
        <f t="shared" si="14"/>
        <v>0</v>
      </c>
      <c r="J92" s="231">
        <f t="shared" si="15"/>
        <v>-11956</v>
      </c>
    </row>
    <row r="93" spans="2:10" ht="23.25" customHeight="1">
      <c r="B93" s="229">
        <v>809</v>
      </c>
      <c r="C93" s="230" t="s">
        <v>38</v>
      </c>
      <c r="D93" s="231">
        <v>134561.84</v>
      </c>
      <c r="E93" s="231">
        <v>116369.05</v>
      </c>
      <c r="F93" s="231">
        <f t="shared" si="13"/>
        <v>18192.789999999994</v>
      </c>
      <c r="G93" s="231">
        <v>134561.84</v>
      </c>
      <c r="H93" s="231">
        <v>132883.31</v>
      </c>
      <c r="I93" s="231">
        <f t="shared" si="14"/>
        <v>1678.5299999999988</v>
      </c>
      <c r="J93" s="231">
        <f t="shared" si="15"/>
        <v>0</v>
      </c>
    </row>
    <row r="94" spans="2:10" ht="12.75">
      <c r="B94" s="350"/>
      <c r="C94" s="252" t="s">
        <v>9</v>
      </c>
      <c r="D94" s="351">
        <f aca="true" t="shared" si="16" ref="D94:J94">SUM(D82:D93)</f>
        <v>8963822.81</v>
      </c>
      <c r="E94" s="351">
        <f t="shared" si="16"/>
        <v>5017464.01</v>
      </c>
      <c r="F94" s="351">
        <f t="shared" si="16"/>
        <v>3946358.7999999993</v>
      </c>
      <c r="G94" s="352">
        <f t="shared" si="16"/>
        <v>8951866.81</v>
      </c>
      <c r="H94" s="352">
        <f>SUM(H82:H93)</f>
        <v>5238925.209999999</v>
      </c>
      <c r="I94" s="352">
        <f t="shared" si="16"/>
        <v>3712941.5999999996</v>
      </c>
      <c r="J94" s="353">
        <f t="shared" si="16"/>
        <v>-11956</v>
      </c>
    </row>
    <row r="95" spans="2:10" ht="12.75">
      <c r="B95" s="236" t="s">
        <v>33</v>
      </c>
      <c r="C95" s="233" t="s">
        <v>10</v>
      </c>
      <c r="D95" s="231">
        <v>0</v>
      </c>
      <c r="E95" s="231">
        <v>0</v>
      </c>
      <c r="F95" s="231">
        <v>0</v>
      </c>
      <c r="G95" s="231">
        <v>0</v>
      </c>
      <c r="H95" s="231">
        <v>0</v>
      </c>
      <c r="I95" s="231">
        <v>0</v>
      </c>
      <c r="J95" s="231">
        <v>0</v>
      </c>
    </row>
    <row r="96" spans="2:10" ht="12.75">
      <c r="B96" s="427"/>
      <c r="C96" s="427" t="s">
        <v>11</v>
      </c>
      <c r="D96" s="238">
        <f aca="true" t="shared" si="17" ref="D96:J96">SUM(D94:D95)</f>
        <v>8963822.81</v>
      </c>
      <c r="E96" s="238">
        <f t="shared" si="17"/>
        <v>5017464.01</v>
      </c>
      <c r="F96" s="238">
        <f t="shared" si="17"/>
        <v>3946358.7999999993</v>
      </c>
      <c r="G96" s="238">
        <f t="shared" si="17"/>
        <v>8951866.81</v>
      </c>
      <c r="H96" s="238">
        <f t="shared" si="17"/>
        <v>5238925.209999999</v>
      </c>
      <c r="I96" s="238">
        <f t="shared" si="17"/>
        <v>3712941.5999999996</v>
      </c>
      <c r="J96" s="239">
        <f t="shared" si="17"/>
        <v>-11956</v>
      </c>
    </row>
    <row r="97" spans="2:10" ht="12.75">
      <c r="B97" s="240" t="s">
        <v>40</v>
      </c>
      <c r="C97" s="241" t="s">
        <v>42</v>
      </c>
      <c r="D97" s="231">
        <v>0</v>
      </c>
      <c r="E97" s="231">
        <v>0</v>
      </c>
      <c r="F97" s="231">
        <v>0</v>
      </c>
      <c r="G97" s="231">
        <v>0</v>
      </c>
      <c r="H97" s="231">
        <v>0</v>
      </c>
      <c r="I97" s="231">
        <v>0</v>
      </c>
      <c r="J97" s="231">
        <v>0</v>
      </c>
    </row>
    <row r="98" spans="2:10" ht="12.75">
      <c r="B98" s="243"/>
      <c r="C98" s="270" t="s">
        <v>41</v>
      </c>
      <c r="D98" s="244">
        <f aca="true" t="shared" si="18" ref="D98:J98">D96+D97</f>
        <v>8963822.81</v>
      </c>
      <c r="E98" s="244">
        <f t="shared" si="18"/>
        <v>5017464.01</v>
      </c>
      <c r="F98" s="244">
        <f t="shared" si="18"/>
        <v>3946358.7999999993</v>
      </c>
      <c r="G98" s="244">
        <f t="shared" si="18"/>
        <v>8951866.81</v>
      </c>
      <c r="H98" s="244">
        <f t="shared" si="18"/>
        <v>5238925.209999999</v>
      </c>
      <c r="I98" s="244">
        <f t="shared" si="18"/>
        <v>3712941.5999999996</v>
      </c>
      <c r="J98" s="244">
        <f t="shared" si="18"/>
        <v>-11956</v>
      </c>
    </row>
    <row r="99" spans="2:10" ht="12.75">
      <c r="B99" s="30"/>
      <c r="C99" s="30"/>
      <c r="D99" s="30"/>
      <c r="E99" s="30"/>
      <c r="F99" s="30"/>
      <c r="G99" s="31"/>
      <c r="H99" s="31"/>
      <c r="I99" s="31"/>
      <c r="J99" s="31"/>
    </row>
    <row r="100" spans="2:10" ht="15">
      <c r="B100" s="655" t="s">
        <v>331</v>
      </c>
      <c r="C100" s="660"/>
      <c r="D100" s="660"/>
      <c r="E100" s="660"/>
      <c r="F100" s="660"/>
      <c r="G100" s="660"/>
      <c r="H100" s="660"/>
      <c r="I100" s="660"/>
      <c r="J100" s="660"/>
    </row>
    <row r="101" spans="2:10" ht="8.25" customHeight="1">
      <c r="B101" s="30"/>
      <c r="C101" s="30"/>
      <c r="D101" s="30"/>
      <c r="E101" s="30"/>
      <c r="F101" s="30"/>
      <c r="G101" s="31"/>
      <c r="H101" s="31"/>
      <c r="I101" s="31"/>
      <c r="J101" s="31"/>
    </row>
    <row r="102" spans="2:10" ht="42">
      <c r="B102" s="427" t="s">
        <v>0</v>
      </c>
      <c r="C102" s="428" t="s">
        <v>1</v>
      </c>
      <c r="D102" s="563" t="s">
        <v>278</v>
      </c>
      <c r="E102" s="563" t="s">
        <v>279</v>
      </c>
      <c r="F102" s="564" t="s">
        <v>280</v>
      </c>
      <c r="G102" s="428" t="s">
        <v>306</v>
      </c>
      <c r="H102" s="428" t="s">
        <v>307</v>
      </c>
      <c r="I102" s="430" t="s">
        <v>308</v>
      </c>
      <c r="J102" s="428" t="s">
        <v>309</v>
      </c>
    </row>
    <row r="103" spans="2:10" ht="12.75">
      <c r="B103" s="229">
        <v>107</v>
      </c>
      <c r="C103" s="230" t="s">
        <v>77</v>
      </c>
      <c r="D103" s="174">
        <v>1090318.14</v>
      </c>
      <c r="E103" s="175">
        <v>688170.17</v>
      </c>
      <c r="F103" s="231">
        <f>D103-E103</f>
        <v>402147.96999999986</v>
      </c>
      <c r="G103" s="174">
        <v>1090318.14</v>
      </c>
      <c r="H103" s="175">
        <v>715428.12</v>
      </c>
      <c r="I103" s="174">
        <f>G103-H103</f>
        <v>374890.0199999999</v>
      </c>
      <c r="J103" s="232">
        <f aca="true" t="shared" si="19" ref="J103:J112">(G103-D103)</f>
        <v>0</v>
      </c>
    </row>
    <row r="104" spans="2:10" ht="13.5" customHeight="1">
      <c r="B104" s="229">
        <v>211</v>
      </c>
      <c r="C104" s="230" t="s">
        <v>34</v>
      </c>
      <c r="D104" s="174">
        <v>15429.06</v>
      </c>
      <c r="E104" s="175">
        <v>15429.06</v>
      </c>
      <c r="F104" s="231">
        <f aca="true" t="shared" si="20" ref="F104:F112">D104-E104</f>
        <v>0</v>
      </c>
      <c r="G104" s="174">
        <v>15429.06</v>
      </c>
      <c r="H104" s="175">
        <v>15429.06</v>
      </c>
      <c r="I104" s="174">
        <f aca="true" t="shared" si="21" ref="I104:I112">G104-H104</f>
        <v>0</v>
      </c>
      <c r="J104" s="232">
        <f t="shared" si="19"/>
        <v>0</v>
      </c>
    </row>
    <row r="105" spans="2:10" ht="12.75">
      <c r="B105" s="229">
        <v>226</v>
      </c>
      <c r="C105" s="230" t="s">
        <v>4</v>
      </c>
      <c r="D105" s="174">
        <v>81347.78</v>
      </c>
      <c r="E105" s="175">
        <v>81347.78</v>
      </c>
      <c r="F105" s="231">
        <f t="shared" si="20"/>
        <v>0</v>
      </c>
      <c r="G105" s="174">
        <v>81347.78</v>
      </c>
      <c r="H105" s="175">
        <v>81347.78</v>
      </c>
      <c r="I105" s="174">
        <f t="shared" si="21"/>
        <v>0</v>
      </c>
      <c r="J105" s="232">
        <f t="shared" si="19"/>
        <v>0</v>
      </c>
    </row>
    <row r="106" spans="2:10" ht="12.75">
      <c r="B106" s="229">
        <v>290</v>
      </c>
      <c r="C106" s="230" t="s">
        <v>82</v>
      </c>
      <c r="D106" s="174">
        <v>35616.56</v>
      </c>
      <c r="E106" s="175">
        <v>35616.56</v>
      </c>
      <c r="F106" s="231">
        <f t="shared" si="20"/>
        <v>0</v>
      </c>
      <c r="G106" s="174">
        <v>35616.56</v>
      </c>
      <c r="H106" s="175">
        <v>35616.56</v>
      </c>
      <c r="I106" s="174">
        <f t="shared" si="21"/>
        <v>0</v>
      </c>
      <c r="J106" s="232">
        <f t="shared" si="19"/>
        <v>0</v>
      </c>
    </row>
    <row r="107" spans="2:10" ht="12.75" hidden="1">
      <c r="B107" s="229">
        <v>310</v>
      </c>
      <c r="C107" s="230" t="s">
        <v>5</v>
      </c>
      <c r="D107" s="174"/>
      <c r="E107" s="175"/>
      <c r="F107" s="231">
        <f t="shared" si="20"/>
        <v>0</v>
      </c>
      <c r="G107" s="174"/>
      <c r="H107" s="175"/>
      <c r="I107" s="174">
        <f t="shared" si="21"/>
        <v>0</v>
      </c>
      <c r="J107" s="232">
        <f t="shared" si="19"/>
        <v>0</v>
      </c>
    </row>
    <row r="108" spans="2:10" ht="12.75">
      <c r="B108" s="229">
        <v>487</v>
      </c>
      <c r="C108" s="233" t="s">
        <v>6</v>
      </c>
      <c r="D108" s="174">
        <v>26206.32</v>
      </c>
      <c r="E108" s="175">
        <v>26206.32</v>
      </c>
      <c r="F108" s="231">
        <f t="shared" si="20"/>
        <v>0</v>
      </c>
      <c r="G108" s="174">
        <v>26206.32</v>
      </c>
      <c r="H108" s="175">
        <v>26206.32</v>
      </c>
      <c r="I108" s="174">
        <f t="shared" si="21"/>
        <v>0</v>
      </c>
      <c r="J108" s="232">
        <f t="shared" si="19"/>
        <v>0</v>
      </c>
    </row>
    <row r="109" spans="2:10" ht="12.75">
      <c r="B109" s="229">
        <v>624</v>
      </c>
      <c r="C109" s="233" t="s">
        <v>86</v>
      </c>
      <c r="D109" s="174">
        <v>14048.98</v>
      </c>
      <c r="E109" s="175">
        <v>12704.58</v>
      </c>
      <c r="F109" s="231">
        <f t="shared" si="20"/>
        <v>1344.3999999999996</v>
      </c>
      <c r="G109" s="174">
        <v>14048.98</v>
      </c>
      <c r="H109" s="175">
        <v>13454</v>
      </c>
      <c r="I109" s="174">
        <f t="shared" si="21"/>
        <v>594.9799999999996</v>
      </c>
      <c r="J109" s="232">
        <f t="shared" si="19"/>
        <v>0</v>
      </c>
    </row>
    <row r="110" spans="2:10" ht="12.75" hidden="1">
      <c r="B110" s="229">
        <v>626</v>
      </c>
      <c r="C110" s="233" t="s">
        <v>87</v>
      </c>
      <c r="D110" s="174"/>
      <c r="E110" s="175"/>
      <c r="F110" s="231">
        <f t="shared" si="20"/>
        <v>0</v>
      </c>
      <c r="G110" s="174"/>
      <c r="H110" s="175"/>
      <c r="I110" s="174">
        <f t="shared" si="21"/>
        <v>0</v>
      </c>
      <c r="J110" s="232">
        <f t="shared" si="19"/>
        <v>0</v>
      </c>
    </row>
    <row r="111" spans="2:10" ht="12.75" hidden="1">
      <c r="B111" s="229">
        <v>803</v>
      </c>
      <c r="C111" s="230" t="s">
        <v>90</v>
      </c>
      <c r="D111" s="174"/>
      <c r="E111" s="175"/>
      <c r="F111" s="231">
        <f t="shared" si="20"/>
        <v>0</v>
      </c>
      <c r="G111" s="174"/>
      <c r="H111" s="175"/>
      <c r="I111" s="174">
        <f t="shared" si="21"/>
        <v>0</v>
      </c>
      <c r="J111" s="232">
        <f t="shared" si="19"/>
        <v>0</v>
      </c>
    </row>
    <row r="112" spans="2:10" ht="13.5" customHeight="1">
      <c r="B112" s="229">
        <v>809</v>
      </c>
      <c r="C112" s="230" t="s">
        <v>38</v>
      </c>
      <c r="D112" s="174">
        <v>52228.74</v>
      </c>
      <c r="E112" s="175">
        <v>52228.74</v>
      </c>
      <c r="F112" s="231">
        <f t="shared" si="20"/>
        <v>0</v>
      </c>
      <c r="G112" s="174">
        <v>52228.74</v>
      </c>
      <c r="H112" s="175">
        <v>52228.74</v>
      </c>
      <c r="I112" s="174">
        <f t="shared" si="21"/>
        <v>0</v>
      </c>
      <c r="J112" s="232">
        <f t="shared" si="19"/>
        <v>0</v>
      </c>
    </row>
    <row r="113" spans="2:10" ht="12.75">
      <c r="B113" s="427"/>
      <c r="C113" s="428" t="s">
        <v>9</v>
      </c>
      <c r="D113" s="348">
        <f aca="true" t="shared" si="22" ref="D113:J113">SUM(D103:D112)</f>
        <v>1315195.58</v>
      </c>
      <c r="E113" s="348">
        <f t="shared" si="22"/>
        <v>911703.21</v>
      </c>
      <c r="F113" s="348">
        <f t="shared" si="22"/>
        <v>403492.3699999999</v>
      </c>
      <c r="G113" s="238">
        <f t="shared" si="22"/>
        <v>1315195.58</v>
      </c>
      <c r="H113" s="238">
        <f t="shared" si="22"/>
        <v>939710.58</v>
      </c>
      <c r="I113" s="238">
        <f t="shared" si="22"/>
        <v>375484.9999999999</v>
      </c>
      <c r="J113" s="239">
        <f t="shared" si="22"/>
        <v>0</v>
      </c>
    </row>
    <row r="114" spans="2:10" ht="12.75">
      <c r="B114" s="236" t="s">
        <v>33</v>
      </c>
      <c r="C114" s="233" t="s">
        <v>10</v>
      </c>
      <c r="D114" s="178">
        <v>0</v>
      </c>
      <c r="E114" s="178">
        <v>0</v>
      </c>
      <c r="F114" s="178">
        <v>0</v>
      </c>
      <c r="G114" s="178">
        <v>0</v>
      </c>
      <c r="H114" s="178">
        <v>0</v>
      </c>
      <c r="I114" s="178">
        <v>0</v>
      </c>
      <c r="J114" s="237">
        <v>0</v>
      </c>
    </row>
    <row r="115" spans="2:10" ht="12.75">
      <c r="B115" s="427"/>
      <c r="C115" s="427" t="s">
        <v>11</v>
      </c>
      <c r="D115" s="238">
        <f aca="true" t="shared" si="23" ref="D115:J115">SUM(D113:D114)</f>
        <v>1315195.58</v>
      </c>
      <c r="E115" s="238">
        <f t="shared" si="23"/>
        <v>911703.21</v>
      </c>
      <c r="F115" s="238">
        <f t="shared" si="23"/>
        <v>403492.3699999999</v>
      </c>
      <c r="G115" s="238">
        <f t="shared" si="23"/>
        <v>1315195.58</v>
      </c>
      <c r="H115" s="238">
        <f t="shared" si="23"/>
        <v>939710.58</v>
      </c>
      <c r="I115" s="238">
        <f t="shared" si="23"/>
        <v>375484.9999999999</v>
      </c>
      <c r="J115" s="239">
        <f t="shared" si="23"/>
        <v>0</v>
      </c>
    </row>
    <row r="116" spans="2:10" ht="12.75">
      <c r="B116" s="240" t="s">
        <v>40</v>
      </c>
      <c r="C116" s="241" t="s">
        <v>42</v>
      </c>
      <c r="D116" s="175">
        <v>0</v>
      </c>
      <c r="E116" s="175">
        <v>0</v>
      </c>
      <c r="F116" s="175">
        <v>0</v>
      </c>
      <c r="G116" s="175">
        <v>0</v>
      </c>
      <c r="H116" s="175">
        <v>0</v>
      </c>
      <c r="I116" s="242">
        <v>0</v>
      </c>
      <c r="J116" s="242">
        <v>0</v>
      </c>
    </row>
    <row r="117" spans="2:10" ht="12.75">
      <c r="B117" s="243"/>
      <c r="C117" s="270" t="s">
        <v>41</v>
      </c>
      <c r="D117" s="244">
        <f aca="true" t="shared" si="24" ref="D117:J117">D115+D116</f>
        <v>1315195.58</v>
      </c>
      <c r="E117" s="244">
        <f t="shared" si="24"/>
        <v>911703.21</v>
      </c>
      <c r="F117" s="244">
        <f t="shared" si="24"/>
        <v>403492.3699999999</v>
      </c>
      <c r="G117" s="244">
        <f t="shared" si="24"/>
        <v>1315195.58</v>
      </c>
      <c r="H117" s="244">
        <f t="shared" si="24"/>
        <v>939710.58</v>
      </c>
      <c r="I117" s="244">
        <f t="shared" si="24"/>
        <v>375484.9999999999</v>
      </c>
      <c r="J117" s="244">
        <f t="shared" si="24"/>
        <v>0</v>
      </c>
    </row>
  </sheetData>
  <sheetProtection/>
  <mergeCells count="8">
    <mergeCell ref="B79:J79"/>
    <mergeCell ref="B100:J100"/>
    <mergeCell ref="B2:J2"/>
    <mergeCell ref="B3:J3"/>
    <mergeCell ref="I47:J47"/>
    <mergeCell ref="B48:J48"/>
    <mergeCell ref="B61:J61"/>
    <mergeCell ref="I78:J78"/>
  </mergeCells>
  <printOptions/>
  <pageMargins left="0.7" right="0.7" top="0.75" bottom="0.75" header="0.3" footer="0.3"/>
  <pageSetup horizontalDpi="600" verticalDpi="600" orientation="landscape" paperSize="9" scale="97" r:id="rId1"/>
  <rowBreaks count="2" manualBreakCount="2">
    <brk id="45" max="255" man="1"/>
    <brk id="7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J254"/>
  <sheetViews>
    <sheetView zoomScalePageLayoutView="0" workbookViewId="0" topLeftCell="A61">
      <selection activeCell="R79" sqref="R79"/>
    </sheetView>
  </sheetViews>
  <sheetFormatPr defaultColWidth="9.140625" defaultRowHeight="12.75"/>
  <cols>
    <col min="1" max="1" width="6.421875" style="1" customWidth="1"/>
    <col min="2" max="2" width="36.421875" style="1" customWidth="1"/>
    <col min="3" max="3" width="14.00390625" style="1" customWidth="1"/>
    <col min="4" max="4" width="15.57421875" style="1" customWidth="1"/>
    <col min="5" max="5" width="14.421875" style="1" customWidth="1"/>
    <col min="6" max="6" width="14.57421875" style="1" customWidth="1"/>
    <col min="7" max="7" width="14.140625" style="1" customWidth="1"/>
    <col min="8" max="8" width="15.421875" style="1" customWidth="1"/>
    <col min="9" max="9" width="14.57421875" style="1" customWidth="1"/>
    <col min="10" max="16384" width="9.140625" style="1" customWidth="1"/>
  </cols>
  <sheetData>
    <row r="1" spans="1:9" ht="15" customHeight="1">
      <c r="A1" s="2"/>
      <c r="H1" s="619" t="s">
        <v>221</v>
      </c>
      <c r="I1" s="619"/>
    </row>
    <row r="2" spans="1:9" ht="30" customHeight="1">
      <c r="A2" s="584" t="s">
        <v>332</v>
      </c>
      <c r="B2" s="584"/>
      <c r="C2" s="584"/>
      <c r="D2" s="584"/>
      <c r="E2" s="584"/>
      <c r="F2" s="584"/>
      <c r="G2" s="584"/>
      <c r="H2" s="584"/>
      <c r="I2" s="584"/>
    </row>
    <row r="3" ht="15" customHeight="1"/>
    <row r="4" ht="1.5" customHeight="1" hidden="1" thickBot="1"/>
    <row r="5" spans="1:9" ht="62.25" customHeight="1">
      <c r="A5" s="427" t="s">
        <v>0</v>
      </c>
      <c r="B5" s="428" t="s">
        <v>1</v>
      </c>
      <c r="C5" s="565" t="s">
        <v>278</v>
      </c>
      <c r="D5" s="565" t="s">
        <v>279</v>
      </c>
      <c r="E5" s="440" t="s">
        <v>280</v>
      </c>
      <c r="F5" s="428" t="s">
        <v>306</v>
      </c>
      <c r="G5" s="428" t="s">
        <v>307</v>
      </c>
      <c r="H5" s="440" t="s">
        <v>308</v>
      </c>
      <c r="I5" s="428" t="s">
        <v>309</v>
      </c>
    </row>
    <row r="6" spans="1:36" ht="12.75">
      <c r="A6" s="229">
        <v>487</v>
      </c>
      <c r="B6" s="233" t="s">
        <v>6</v>
      </c>
      <c r="C6" s="174">
        <v>104627.41</v>
      </c>
      <c r="D6" s="175">
        <v>103894.11</v>
      </c>
      <c r="E6" s="231">
        <f>C6-D6</f>
        <v>733.3000000000029</v>
      </c>
      <c r="F6" s="174">
        <v>104627.41</v>
      </c>
      <c r="G6" s="175">
        <v>104454.11</v>
      </c>
      <c r="H6" s="174">
        <f>F6-G6</f>
        <v>173.3000000000029</v>
      </c>
      <c r="I6" s="439">
        <f>F6-C6</f>
        <v>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2.75">
      <c r="A7" s="229">
        <v>623</v>
      </c>
      <c r="B7" s="233" t="s">
        <v>215</v>
      </c>
      <c r="C7" s="174">
        <v>6993.01</v>
      </c>
      <c r="D7" s="175">
        <v>4428.92</v>
      </c>
      <c r="E7" s="231">
        <f>C7-D7</f>
        <v>2564.09</v>
      </c>
      <c r="F7" s="174">
        <v>6993.01</v>
      </c>
      <c r="G7" s="175">
        <v>5128.22</v>
      </c>
      <c r="H7" s="174">
        <f>F7-G7</f>
        <v>1864.79</v>
      </c>
      <c r="I7" s="232">
        <f>F7-C7</f>
        <v>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2.75">
      <c r="A8" s="229">
        <v>809</v>
      </c>
      <c r="B8" s="248" t="s">
        <v>38</v>
      </c>
      <c r="C8" s="174">
        <v>32999.36</v>
      </c>
      <c r="D8" s="175">
        <v>7149.87</v>
      </c>
      <c r="E8" s="231">
        <f>C8-D8</f>
        <v>25849.49</v>
      </c>
      <c r="F8" s="174">
        <v>32999.36</v>
      </c>
      <c r="G8" s="175">
        <v>13749.75</v>
      </c>
      <c r="H8" s="174">
        <f>F8-G8</f>
        <v>19249.61</v>
      </c>
      <c r="I8" s="232">
        <f>F8-C8</f>
        <v>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7.25" customHeight="1">
      <c r="A9" s="229"/>
      <c r="B9" s="234" t="s">
        <v>9</v>
      </c>
      <c r="C9" s="176">
        <f aca="true" t="shared" si="0" ref="C9:I9">SUM(C6:C8)</f>
        <v>144619.78</v>
      </c>
      <c r="D9" s="176">
        <f t="shared" si="0"/>
        <v>115472.9</v>
      </c>
      <c r="E9" s="176">
        <f t="shared" si="0"/>
        <v>29146.880000000005</v>
      </c>
      <c r="F9" s="177">
        <f t="shared" si="0"/>
        <v>144619.78</v>
      </c>
      <c r="G9" s="177">
        <f t="shared" si="0"/>
        <v>123332.08</v>
      </c>
      <c r="H9" s="177">
        <f t="shared" si="0"/>
        <v>21287.700000000004</v>
      </c>
      <c r="I9" s="235">
        <f t="shared" si="0"/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2.75">
      <c r="A10" s="236" t="s">
        <v>33</v>
      </c>
      <c r="B10" s="233" t="s">
        <v>10</v>
      </c>
      <c r="C10" s="178">
        <v>0</v>
      </c>
      <c r="D10" s="178">
        <v>0</v>
      </c>
      <c r="E10" s="178">
        <f>D10-C10</f>
        <v>0</v>
      </c>
      <c r="F10" s="178">
        <v>0</v>
      </c>
      <c r="G10" s="178">
        <v>0</v>
      </c>
      <c r="H10" s="178">
        <f>F10-G10</f>
        <v>0</v>
      </c>
      <c r="I10" s="237">
        <f>F10-C10</f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8.75" customHeight="1">
      <c r="A11" s="227"/>
      <c r="B11" s="227" t="s">
        <v>11</v>
      </c>
      <c r="C11" s="238">
        <f aca="true" t="shared" si="1" ref="C11:H11">SUM(C9:C10)</f>
        <v>144619.78</v>
      </c>
      <c r="D11" s="238">
        <f t="shared" si="1"/>
        <v>115472.9</v>
      </c>
      <c r="E11" s="238">
        <f>SUM(E9:E10)</f>
        <v>29146.880000000005</v>
      </c>
      <c r="F11" s="238">
        <f t="shared" si="1"/>
        <v>144619.78</v>
      </c>
      <c r="G11" s="238">
        <f t="shared" si="1"/>
        <v>123332.08</v>
      </c>
      <c r="H11" s="238">
        <f t="shared" si="1"/>
        <v>21287.700000000004</v>
      </c>
      <c r="I11" s="239">
        <f>SUM(I9:I10)</f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2.75">
      <c r="A12" s="240" t="s">
        <v>40</v>
      </c>
      <c r="B12" s="241" t="s">
        <v>42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  <c r="H12" s="242">
        <v>0</v>
      </c>
      <c r="I12" s="242"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.75">
      <c r="A13" s="243"/>
      <c r="B13" s="270" t="s">
        <v>41</v>
      </c>
      <c r="C13" s="244">
        <f aca="true" t="shared" si="2" ref="C13:I13">C11+C12</f>
        <v>144619.78</v>
      </c>
      <c r="D13" s="244">
        <f t="shared" si="2"/>
        <v>115472.9</v>
      </c>
      <c r="E13" s="244">
        <f t="shared" si="2"/>
        <v>29146.880000000005</v>
      </c>
      <c r="F13" s="244">
        <f t="shared" si="2"/>
        <v>144619.78</v>
      </c>
      <c r="G13" s="244">
        <f t="shared" si="2"/>
        <v>123332.08</v>
      </c>
      <c r="H13" s="244">
        <f t="shared" si="2"/>
        <v>21287.700000000004</v>
      </c>
      <c r="I13" s="244">
        <f t="shared" si="2"/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5" customHeight="1">
      <c r="A14" s="30"/>
      <c r="B14" s="31"/>
      <c r="C14" s="31"/>
      <c r="D14" s="31"/>
      <c r="E14" s="31"/>
      <c r="F14" s="43"/>
      <c r="H14" s="31"/>
      <c r="I14" s="3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30" customHeight="1">
      <c r="A15" s="655" t="s">
        <v>333</v>
      </c>
      <c r="B15" s="660"/>
      <c r="C15" s="660"/>
      <c r="D15" s="660"/>
      <c r="E15" s="660"/>
      <c r="F15" s="660"/>
      <c r="G15" s="660"/>
      <c r="H15" s="660"/>
      <c r="I15" s="66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12.75">
      <c r="A16" s="30"/>
      <c r="B16" s="30"/>
      <c r="C16" s="30"/>
      <c r="D16" s="30"/>
      <c r="E16" s="30"/>
      <c r="F16" s="31"/>
      <c r="G16" s="31"/>
      <c r="H16" s="31"/>
      <c r="I16" s="3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42">
      <c r="A17" s="245" t="s">
        <v>0</v>
      </c>
      <c r="B17" s="246" t="s">
        <v>1</v>
      </c>
      <c r="C17" s="565" t="s">
        <v>278</v>
      </c>
      <c r="D17" s="565" t="s">
        <v>279</v>
      </c>
      <c r="E17" s="440" t="s">
        <v>280</v>
      </c>
      <c r="F17" s="428" t="s">
        <v>306</v>
      </c>
      <c r="G17" s="428" t="s">
        <v>307</v>
      </c>
      <c r="H17" s="440" t="s">
        <v>308</v>
      </c>
      <c r="I17" s="428" t="s">
        <v>309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2.75">
      <c r="A18" s="441">
        <v>107</v>
      </c>
      <c r="B18" s="442" t="s">
        <v>77</v>
      </c>
      <c r="C18" s="443">
        <v>1467885.97</v>
      </c>
      <c r="D18" s="444">
        <v>1114113.76</v>
      </c>
      <c r="E18" s="443">
        <f>C18-D18</f>
        <v>353772.20999999996</v>
      </c>
      <c r="F18" s="443">
        <v>1467885.97</v>
      </c>
      <c r="G18" s="444">
        <v>1150810.91</v>
      </c>
      <c r="H18" s="443">
        <f>F18-G18</f>
        <v>317075.06000000006</v>
      </c>
      <c r="I18" s="445">
        <f aca="true" t="shared" si="3" ref="I18:I25">F18-C18</f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2.75">
      <c r="A19" s="247">
        <v>491</v>
      </c>
      <c r="B19" s="250" t="s">
        <v>6</v>
      </c>
      <c r="C19" s="178">
        <v>60341.33</v>
      </c>
      <c r="D19" s="249">
        <v>25835.24</v>
      </c>
      <c r="E19" s="178">
        <f aca="true" t="shared" si="4" ref="E19:E25">C19-D19</f>
        <v>34506.09</v>
      </c>
      <c r="F19" s="178">
        <v>60341.33</v>
      </c>
      <c r="G19" s="249">
        <v>38362.92</v>
      </c>
      <c r="H19" s="443">
        <f aca="true" t="shared" si="5" ref="H19:H25">F19-G19</f>
        <v>21978.410000000003</v>
      </c>
      <c r="I19" s="445">
        <f t="shared" si="3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12.75">
      <c r="A20" s="247">
        <v>622</v>
      </c>
      <c r="B20" s="250" t="s">
        <v>283</v>
      </c>
      <c r="C20" s="178">
        <v>42927</v>
      </c>
      <c r="D20" s="249">
        <v>2861.76</v>
      </c>
      <c r="E20" s="178">
        <v>0</v>
      </c>
      <c r="F20" s="178">
        <v>42927</v>
      </c>
      <c r="G20" s="249">
        <v>7154.4</v>
      </c>
      <c r="H20" s="443">
        <f t="shared" si="5"/>
        <v>35772.6</v>
      </c>
      <c r="I20" s="445">
        <f t="shared" si="3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12.75">
      <c r="A21" s="247">
        <v>624</v>
      </c>
      <c r="B21" s="250" t="s">
        <v>207</v>
      </c>
      <c r="C21" s="178">
        <v>23078.73</v>
      </c>
      <c r="D21" s="249">
        <v>22693.76</v>
      </c>
      <c r="E21" s="178">
        <f t="shared" si="4"/>
        <v>384.97000000000116</v>
      </c>
      <c r="F21" s="178">
        <v>23078.73</v>
      </c>
      <c r="G21" s="249">
        <v>23078.73</v>
      </c>
      <c r="H21" s="443">
        <f t="shared" si="5"/>
        <v>0</v>
      </c>
      <c r="I21" s="445">
        <f t="shared" si="3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12.75">
      <c r="A22" s="247">
        <v>629</v>
      </c>
      <c r="B22" s="250" t="s">
        <v>78</v>
      </c>
      <c r="C22" s="178">
        <v>5200</v>
      </c>
      <c r="D22" s="249">
        <v>5200</v>
      </c>
      <c r="E22" s="178">
        <f t="shared" si="4"/>
        <v>0</v>
      </c>
      <c r="F22" s="178">
        <v>5200</v>
      </c>
      <c r="G22" s="249">
        <v>5200</v>
      </c>
      <c r="H22" s="443">
        <f t="shared" si="5"/>
        <v>0</v>
      </c>
      <c r="I22" s="445">
        <f t="shared" si="3"/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9" ht="21">
      <c r="A23" s="247">
        <v>805</v>
      </c>
      <c r="B23" s="248" t="s">
        <v>53</v>
      </c>
      <c r="C23" s="178">
        <v>38759.28</v>
      </c>
      <c r="D23" s="249">
        <v>19431.37</v>
      </c>
      <c r="E23" s="178">
        <f t="shared" si="4"/>
        <v>19327.91</v>
      </c>
      <c r="F23" s="178">
        <v>38759.28</v>
      </c>
      <c r="G23" s="249">
        <v>21802.19</v>
      </c>
      <c r="H23" s="443">
        <f t="shared" si="5"/>
        <v>16957.09</v>
      </c>
      <c r="I23" s="445">
        <f t="shared" si="3"/>
        <v>0</v>
      </c>
    </row>
    <row r="24" spans="1:9" ht="12.75">
      <c r="A24" s="247">
        <v>806</v>
      </c>
      <c r="B24" s="248" t="s">
        <v>8</v>
      </c>
      <c r="C24" s="178">
        <v>5024.55</v>
      </c>
      <c r="D24" s="249">
        <v>2009.84</v>
      </c>
      <c r="E24" s="178">
        <f t="shared" si="4"/>
        <v>3014.71</v>
      </c>
      <c r="F24" s="178">
        <v>5024.55</v>
      </c>
      <c r="G24" s="249">
        <v>2512.3</v>
      </c>
      <c r="H24" s="443">
        <f t="shared" si="5"/>
        <v>2512.25</v>
      </c>
      <c r="I24" s="445">
        <f t="shared" si="3"/>
        <v>0</v>
      </c>
    </row>
    <row r="25" spans="1:9" ht="12.75">
      <c r="A25" s="247">
        <v>809</v>
      </c>
      <c r="B25" s="248" t="s">
        <v>38</v>
      </c>
      <c r="C25" s="178">
        <v>4990</v>
      </c>
      <c r="D25" s="249">
        <v>4990</v>
      </c>
      <c r="E25" s="178">
        <f t="shared" si="4"/>
        <v>0</v>
      </c>
      <c r="F25" s="178">
        <v>4990</v>
      </c>
      <c r="G25" s="249">
        <v>4990</v>
      </c>
      <c r="H25" s="443">
        <f t="shared" si="5"/>
        <v>0</v>
      </c>
      <c r="I25" s="445">
        <f t="shared" si="3"/>
        <v>0</v>
      </c>
    </row>
    <row r="26" spans="1:9" ht="12.75">
      <c r="A26" s="251"/>
      <c r="B26" s="252" t="s">
        <v>9</v>
      </c>
      <c r="C26" s="253">
        <f aca="true" t="shared" si="6" ref="C26:I26">SUM(C18:C25)</f>
        <v>1648206.86</v>
      </c>
      <c r="D26" s="253">
        <f t="shared" si="6"/>
        <v>1197135.7300000002</v>
      </c>
      <c r="E26" s="253">
        <f t="shared" si="6"/>
        <v>411005.8899999999</v>
      </c>
      <c r="F26" s="254">
        <f t="shared" si="6"/>
        <v>1648206.86</v>
      </c>
      <c r="G26" s="254">
        <f t="shared" si="6"/>
        <v>1253911.4499999997</v>
      </c>
      <c r="H26" s="254">
        <f t="shared" si="6"/>
        <v>394295.4100000001</v>
      </c>
      <c r="I26" s="244">
        <f t="shared" si="6"/>
        <v>0</v>
      </c>
    </row>
    <row r="27" spans="1:9" ht="12.75">
      <c r="A27" s="255" t="s">
        <v>33</v>
      </c>
      <c r="B27" s="250" t="s">
        <v>10</v>
      </c>
      <c r="C27" s="178">
        <v>0</v>
      </c>
      <c r="D27" s="178">
        <v>0</v>
      </c>
      <c r="E27" s="178">
        <f>C27-D27</f>
        <v>0</v>
      </c>
      <c r="F27" s="178">
        <v>0</v>
      </c>
      <c r="G27" s="178">
        <v>0</v>
      </c>
      <c r="H27" s="178">
        <f>F27-G27</f>
        <v>0</v>
      </c>
      <c r="I27" s="237">
        <f>F27-C27</f>
        <v>0</v>
      </c>
    </row>
    <row r="28" spans="1:9" ht="14.25" customHeight="1">
      <c r="A28" s="245"/>
      <c r="B28" s="245" t="s">
        <v>11</v>
      </c>
      <c r="C28" s="256">
        <f aca="true" t="shared" si="7" ref="C28:I28">SUM(C26:C27)</f>
        <v>1648206.86</v>
      </c>
      <c r="D28" s="256">
        <f t="shared" si="7"/>
        <v>1197135.7300000002</v>
      </c>
      <c r="E28" s="256">
        <f t="shared" si="7"/>
        <v>411005.8899999999</v>
      </c>
      <c r="F28" s="256">
        <f t="shared" si="7"/>
        <v>1648206.86</v>
      </c>
      <c r="G28" s="256">
        <f t="shared" si="7"/>
        <v>1253911.4499999997</v>
      </c>
      <c r="H28" s="256">
        <f t="shared" si="7"/>
        <v>394295.4100000001</v>
      </c>
      <c r="I28" s="257">
        <f t="shared" si="7"/>
        <v>0</v>
      </c>
    </row>
    <row r="29" spans="1:9" ht="12.75" hidden="1">
      <c r="A29" s="240" t="s">
        <v>40</v>
      </c>
      <c r="B29" s="258" t="s">
        <v>42</v>
      </c>
      <c r="C29" s="249">
        <v>0</v>
      </c>
      <c r="D29" s="249">
        <v>0</v>
      </c>
      <c r="E29" s="249">
        <v>0</v>
      </c>
      <c r="F29" s="249">
        <v>0</v>
      </c>
      <c r="G29" s="249">
        <v>0</v>
      </c>
      <c r="H29" s="259">
        <f>F29-G29</f>
        <v>0</v>
      </c>
      <c r="I29" s="259">
        <f>H29-E29</f>
        <v>0</v>
      </c>
    </row>
    <row r="30" spans="1:9" ht="12.75" hidden="1">
      <c r="A30" s="260"/>
      <c r="B30" s="271" t="s">
        <v>41</v>
      </c>
      <c r="C30" s="261">
        <f aca="true" t="shared" si="8" ref="C30:I30">C28+C29</f>
        <v>1648206.86</v>
      </c>
      <c r="D30" s="261">
        <f t="shared" si="8"/>
        <v>1197135.7300000002</v>
      </c>
      <c r="E30" s="261">
        <f t="shared" si="8"/>
        <v>411005.8899999999</v>
      </c>
      <c r="F30" s="261">
        <f t="shared" si="8"/>
        <v>1648206.86</v>
      </c>
      <c r="G30" s="261">
        <f t="shared" si="8"/>
        <v>1253911.4499999997</v>
      </c>
      <c r="H30" s="261">
        <f t="shared" si="8"/>
        <v>394295.4100000001</v>
      </c>
      <c r="I30" s="261">
        <f t="shared" si="8"/>
        <v>0</v>
      </c>
    </row>
    <row r="31" spans="1:9" ht="12.75">
      <c r="A31" s="30"/>
      <c r="B31" s="30"/>
      <c r="C31" s="30"/>
      <c r="D31" s="30"/>
      <c r="E31" s="30"/>
      <c r="F31" s="31"/>
      <c r="G31" s="31"/>
      <c r="H31" s="31"/>
      <c r="I31" s="31"/>
    </row>
    <row r="32" spans="1:9" ht="12.75">
      <c r="A32" s="30"/>
      <c r="B32" s="30"/>
      <c r="C32" s="30"/>
      <c r="D32" s="30"/>
      <c r="E32" s="30"/>
      <c r="F32" s="31"/>
      <c r="G32" s="31"/>
      <c r="H32" s="31"/>
      <c r="I32" s="31"/>
    </row>
    <row r="33" spans="1:9" ht="12.75">
      <c r="A33" s="30"/>
      <c r="B33" s="30"/>
      <c r="C33" s="30"/>
      <c r="D33" s="30"/>
      <c r="E33" s="30"/>
      <c r="F33" s="31"/>
      <c r="G33" s="31"/>
      <c r="H33" s="31"/>
      <c r="I33" s="31"/>
    </row>
    <row r="34" spans="1:9" ht="12.75">
      <c r="A34" s="30"/>
      <c r="B34" s="30"/>
      <c r="C34" s="30"/>
      <c r="D34" s="30"/>
      <c r="E34" s="30"/>
      <c r="F34" s="31"/>
      <c r="G34" s="31"/>
      <c r="H34" s="31"/>
      <c r="I34" s="31"/>
    </row>
    <row r="35" spans="1:9" ht="15.75" customHeight="1">
      <c r="A35" s="2"/>
      <c r="H35" s="619"/>
      <c r="I35" s="619"/>
    </row>
    <row r="36" spans="1:9" ht="15.75" customHeight="1">
      <c r="A36" s="2"/>
      <c r="H36" s="619" t="s">
        <v>225</v>
      </c>
      <c r="I36" s="619"/>
    </row>
    <row r="37" spans="1:9" ht="30" customHeight="1">
      <c r="A37" s="574" t="s">
        <v>334</v>
      </c>
      <c r="B37" s="574"/>
      <c r="C37" s="574"/>
      <c r="D37" s="574"/>
      <c r="E37" s="574"/>
      <c r="F37" s="574"/>
      <c r="G37" s="574"/>
      <c r="H37" s="574"/>
      <c r="I37" s="574"/>
    </row>
    <row r="38" spans="1:9" ht="12.75">
      <c r="A38" s="30"/>
      <c r="B38" s="30"/>
      <c r="C38" s="30"/>
      <c r="D38" s="30"/>
      <c r="E38" s="30"/>
      <c r="F38" s="31"/>
      <c r="G38" s="31"/>
      <c r="H38" s="31"/>
      <c r="I38" s="31"/>
    </row>
    <row r="39" spans="1:9" ht="42">
      <c r="A39" s="427" t="s">
        <v>0</v>
      </c>
      <c r="B39" s="428" t="s">
        <v>1</v>
      </c>
      <c r="C39" s="565" t="s">
        <v>278</v>
      </c>
      <c r="D39" s="565" t="s">
        <v>279</v>
      </c>
      <c r="E39" s="440" t="s">
        <v>280</v>
      </c>
      <c r="F39" s="432" t="s">
        <v>306</v>
      </c>
      <c r="G39" s="432" t="s">
        <v>307</v>
      </c>
      <c r="H39" s="440" t="s">
        <v>308</v>
      </c>
      <c r="I39" s="432" t="s">
        <v>309</v>
      </c>
    </row>
    <row r="40" spans="1:9" ht="12.75">
      <c r="A40" s="434">
        <v>487</v>
      </c>
      <c r="B40" s="446" t="s">
        <v>6</v>
      </c>
      <c r="C40" s="436">
        <v>13677.69</v>
      </c>
      <c r="D40" s="437">
        <v>13677.69</v>
      </c>
      <c r="E40" s="438">
        <f>C40-D40</f>
        <v>0</v>
      </c>
      <c r="F40" s="436">
        <v>13677.69</v>
      </c>
      <c r="G40" s="437">
        <v>13677.69</v>
      </c>
      <c r="H40" s="436">
        <f>F40-G40</f>
        <v>0</v>
      </c>
      <c r="I40" s="439">
        <f>F40-C40</f>
        <v>0</v>
      </c>
    </row>
    <row r="41" spans="1:9" ht="12.75">
      <c r="A41" s="434">
        <v>809</v>
      </c>
      <c r="B41" s="446" t="s">
        <v>218</v>
      </c>
      <c r="C41" s="436">
        <v>4454.22</v>
      </c>
      <c r="D41" s="437">
        <v>4454.22</v>
      </c>
      <c r="E41" s="438">
        <v>0</v>
      </c>
      <c r="F41" s="436">
        <v>4454.22</v>
      </c>
      <c r="G41" s="437">
        <v>4454.22</v>
      </c>
      <c r="H41" s="436">
        <f>F41-G41</f>
        <v>0</v>
      </c>
      <c r="I41" s="439">
        <f>F41-C41</f>
        <v>0</v>
      </c>
    </row>
    <row r="42" spans="1:9" ht="12.75">
      <c r="A42" s="227"/>
      <c r="B42" s="228" t="s">
        <v>9</v>
      </c>
      <c r="C42" s="263">
        <f aca="true" t="shared" si="9" ref="C42:H42">SUM(C40:C40)</f>
        <v>13677.69</v>
      </c>
      <c r="D42" s="263">
        <f t="shared" si="9"/>
        <v>13677.69</v>
      </c>
      <c r="E42" s="263">
        <f t="shared" si="9"/>
        <v>0</v>
      </c>
      <c r="F42" s="238">
        <f>SUM(F40:F41)</f>
        <v>18131.91</v>
      </c>
      <c r="G42" s="238">
        <f>SUM(G40:G41)</f>
        <v>18131.91</v>
      </c>
      <c r="H42" s="238">
        <f t="shared" si="9"/>
        <v>0</v>
      </c>
      <c r="I42" s="239">
        <f>SUM(I40:I41)</f>
        <v>0</v>
      </c>
    </row>
    <row r="43" spans="1:9" ht="12.75">
      <c r="A43" s="236" t="s">
        <v>33</v>
      </c>
      <c r="B43" s="233" t="s">
        <v>10</v>
      </c>
      <c r="C43" s="178">
        <v>0</v>
      </c>
      <c r="D43" s="178">
        <v>0</v>
      </c>
      <c r="E43" s="178">
        <f>C43-D43</f>
        <v>0</v>
      </c>
      <c r="F43" s="178">
        <v>0</v>
      </c>
      <c r="G43" s="178">
        <v>0</v>
      </c>
      <c r="H43" s="178">
        <f>F43-G43</f>
        <v>0</v>
      </c>
      <c r="I43" s="237">
        <f>F43-C43</f>
        <v>0</v>
      </c>
    </row>
    <row r="44" spans="1:9" ht="12.75">
      <c r="A44" s="227"/>
      <c r="B44" s="227" t="s">
        <v>11</v>
      </c>
      <c r="C44" s="238">
        <f aca="true" t="shared" si="10" ref="C44:H44">SUM(C42:C43)</f>
        <v>13677.69</v>
      </c>
      <c r="D44" s="238">
        <f t="shared" si="10"/>
        <v>13677.69</v>
      </c>
      <c r="E44" s="238">
        <f t="shared" si="10"/>
        <v>0</v>
      </c>
      <c r="F44" s="238">
        <f t="shared" si="10"/>
        <v>18131.91</v>
      </c>
      <c r="G44" s="238">
        <f t="shared" si="10"/>
        <v>18131.91</v>
      </c>
      <c r="H44" s="238">
        <f t="shared" si="10"/>
        <v>0</v>
      </c>
      <c r="I44" s="239">
        <f>SUM(I42:I43)</f>
        <v>0</v>
      </c>
    </row>
    <row r="45" spans="1:9" ht="12.75">
      <c r="A45" s="264" t="s">
        <v>40</v>
      </c>
      <c r="B45" s="265" t="s">
        <v>42</v>
      </c>
      <c r="C45" s="175">
        <v>0</v>
      </c>
      <c r="D45" s="175">
        <v>0</v>
      </c>
      <c r="E45" s="175">
        <v>0</v>
      </c>
      <c r="F45" s="175">
        <v>0</v>
      </c>
      <c r="G45" s="175">
        <v>0</v>
      </c>
      <c r="H45" s="242">
        <v>0</v>
      </c>
      <c r="I45" s="242">
        <v>0</v>
      </c>
    </row>
    <row r="46" spans="1:9" ht="12.75">
      <c r="A46" s="266"/>
      <c r="B46" s="268" t="s">
        <v>41</v>
      </c>
      <c r="C46" s="267">
        <f aca="true" t="shared" si="11" ref="C46:I46">C44+C45</f>
        <v>13677.69</v>
      </c>
      <c r="D46" s="267">
        <f t="shared" si="11"/>
        <v>13677.69</v>
      </c>
      <c r="E46" s="267">
        <f t="shared" si="11"/>
        <v>0</v>
      </c>
      <c r="F46" s="267">
        <f>F44</f>
        <v>18131.91</v>
      </c>
      <c r="G46" s="267">
        <f t="shared" si="11"/>
        <v>18131.91</v>
      </c>
      <c r="H46" s="267">
        <f t="shared" si="11"/>
        <v>0</v>
      </c>
      <c r="I46" s="267">
        <f t="shared" si="11"/>
        <v>0</v>
      </c>
    </row>
    <row r="47" spans="1:9" ht="15" customHeight="1">
      <c r="A47" s="30"/>
      <c r="B47" s="30"/>
      <c r="C47" s="30"/>
      <c r="D47" s="30"/>
      <c r="E47" s="30"/>
      <c r="F47" s="31"/>
      <c r="G47" s="31"/>
      <c r="H47" s="31"/>
      <c r="I47" s="31"/>
    </row>
    <row r="48" spans="1:9" s="38" customFormat="1" ht="30" customHeight="1">
      <c r="A48" s="664" t="s">
        <v>335</v>
      </c>
      <c r="B48" s="664"/>
      <c r="C48" s="664"/>
      <c r="D48" s="664"/>
      <c r="E48" s="664"/>
      <c r="F48" s="664"/>
      <c r="G48" s="664"/>
      <c r="H48" s="664"/>
      <c r="I48" s="664"/>
    </row>
    <row r="49" spans="1:5" ht="12.75">
      <c r="A49" s="3"/>
      <c r="B49" s="3"/>
      <c r="C49" s="3"/>
      <c r="D49" s="3"/>
      <c r="E49" s="3"/>
    </row>
    <row r="50" spans="1:9" ht="42">
      <c r="A50" s="427" t="s">
        <v>0</v>
      </c>
      <c r="B50" s="428" t="s">
        <v>1</v>
      </c>
      <c r="C50" s="565" t="s">
        <v>278</v>
      </c>
      <c r="D50" s="565" t="s">
        <v>279</v>
      </c>
      <c r="E50" s="440" t="s">
        <v>280</v>
      </c>
      <c r="F50" s="449" t="s">
        <v>306</v>
      </c>
      <c r="G50" s="449" t="s">
        <v>307</v>
      </c>
      <c r="H50" s="440" t="s">
        <v>308</v>
      </c>
      <c r="I50" s="447" t="s">
        <v>309</v>
      </c>
    </row>
    <row r="51" spans="1:9" ht="12.75">
      <c r="A51" s="434">
        <v>106</v>
      </c>
      <c r="B51" s="435" t="s">
        <v>35</v>
      </c>
      <c r="C51" s="436">
        <v>685496.93</v>
      </c>
      <c r="D51" s="437">
        <v>483404.3</v>
      </c>
      <c r="E51" s="438">
        <f aca="true" t="shared" si="12" ref="E51:E56">C51-D51</f>
        <v>202092.63000000006</v>
      </c>
      <c r="F51" s="436">
        <v>777035.57</v>
      </c>
      <c r="G51" s="437">
        <v>501891.44</v>
      </c>
      <c r="H51" s="436">
        <f>F51-G51</f>
        <v>275144.12999999995</v>
      </c>
      <c r="I51" s="439">
        <f aca="true" t="shared" si="13" ref="I51:I56">F51-C51</f>
        <v>91538.6399999999</v>
      </c>
    </row>
    <row r="52" spans="1:9" ht="12.75">
      <c r="A52" s="434">
        <v>310</v>
      </c>
      <c r="B52" s="435" t="s">
        <v>5</v>
      </c>
      <c r="C52" s="436">
        <v>21843.53</v>
      </c>
      <c r="D52" s="437">
        <v>19877.6</v>
      </c>
      <c r="E52" s="438">
        <f t="shared" si="12"/>
        <v>1965.9300000000003</v>
      </c>
      <c r="F52" s="436">
        <v>21843.53</v>
      </c>
      <c r="G52" s="437">
        <v>21406.65</v>
      </c>
      <c r="H52" s="436">
        <f>F52-G52</f>
        <v>436.8799999999974</v>
      </c>
      <c r="I52" s="439">
        <f t="shared" si="13"/>
        <v>0</v>
      </c>
    </row>
    <row r="53" spans="1:9" ht="12.75">
      <c r="A53" s="434">
        <v>487</v>
      </c>
      <c r="B53" s="435" t="s">
        <v>6</v>
      </c>
      <c r="C53" s="436">
        <v>98933.94</v>
      </c>
      <c r="D53" s="437">
        <v>96501.44</v>
      </c>
      <c r="E53" s="438">
        <f t="shared" si="12"/>
        <v>2432.5</v>
      </c>
      <c r="F53" s="436">
        <v>233907.99</v>
      </c>
      <c r="G53" s="437">
        <v>109056.99</v>
      </c>
      <c r="H53" s="436">
        <v>0</v>
      </c>
      <c r="I53" s="439">
        <f t="shared" si="13"/>
        <v>134974.05</v>
      </c>
    </row>
    <row r="54" spans="1:9" ht="12.75">
      <c r="A54" s="434">
        <v>669</v>
      </c>
      <c r="B54" s="435" t="s">
        <v>286</v>
      </c>
      <c r="C54" s="436">
        <v>157317</v>
      </c>
      <c r="D54" s="437">
        <v>1310.98</v>
      </c>
      <c r="E54" s="438">
        <f t="shared" si="12"/>
        <v>156006.02</v>
      </c>
      <c r="F54" s="436">
        <v>157317</v>
      </c>
      <c r="G54" s="437">
        <v>17042.68</v>
      </c>
      <c r="H54" s="436">
        <v>156006.02</v>
      </c>
      <c r="I54" s="439">
        <f t="shared" si="13"/>
        <v>0</v>
      </c>
    </row>
    <row r="55" spans="1:9" ht="12.75">
      <c r="A55" s="229">
        <v>802</v>
      </c>
      <c r="B55" s="230" t="s">
        <v>37</v>
      </c>
      <c r="C55" s="174">
        <v>549074.1</v>
      </c>
      <c r="D55" s="175">
        <v>443045.52</v>
      </c>
      <c r="E55" s="438">
        <f t="shared" si="12"/>
        <v>106028.57999999996</v>
      </c>
      <c r="F55" s="174">
        <v>553824.1</v>
      </c>
      <c r="G55" s="175">
        <v>493744.52</v>
      </c>
      <c r="H55" s="174">
        <f>F55-G55</f>
        <v>60079.57999999996</v>
      </c>
      <c r="I55" s="439">
        <f t="shared" si="13"/>
        <v>4750</v>
      </c>
    </row>
    <row r="56" spans="1:9" ht="12.75">
      <c r="A56" s="229">
        <v>809</v>
      </c>
      <c r="B56" s="230" t="s">
        <v>218</v>
      </c>
      <c r="C56" s="174">
        <v>0</v>
      </c>
      <c r="D56" s="175">
        <v>0</v>
      </c>
      <c r="E56" s="438">
        <f t="shared" si="12"/>
        <v>0</v>
      </c>
      <c r="F56" s="174">
        <v>0</v>
      </c>
      <c r="G56" s="175">
        <v>0</v>
      </c>
      <c r="H56" s="174">
        <v>0</v>
      </c>
      <c r="I56" s="439">
        <f t="shared" si="13"/>
        <v>0</v>
      </c>
    </row>
    <row r="57" spans="1:9" ht="12.75">
      <c r="A57" s="227"/>
      <c r="B57" s="228" t="s">
        <v>9</v>
      </c>
      <c r="C57" s="263">
        <f>SUM(C51:C56)</f>
        <v>1512665.5</v>
      </c>
      <c r="D57" s="263">
        <f>SUM(D51:D56)</f>
        <v>1044139.84</v>
      </c>
      <c r="E57" s="263">
        <f>SUM(E51:E55)</f>
        <v>468525.66000000003</v>
      </c>
      <c r="F57" s="238">
        <f>SUM(F51:F56)</f>
        <v>1743928.19</v>
      </c>
      <c r="G57" s="238">
        <f>SUM(G51:G56)</f>
        <v>1143142.2800000003</v>
      </c>
      <c r="H57" s="238">
        <f>SUM(H51:H55)</f>
        <v>491666.60999999987</v>
      </c>
      <c r="I57" s="239">
        <f>SUM(I51:I56)</f>
        <v>231262.6899999999</v>
      </c>
    </row>
    <row r="58" spans="1:9" ht="12.75">
      <c r="A58" s="236" t="s">
        <v>33</v>
      </c>
      <c r="B58" s="233" t="s">
        <v>10</v>
      </c>
      <c r="C58" s="178">
        <v>67562.4</v>
      </c>
      <c r="D58" s="178">
        <v>67562.4</v>
      </c>
      <c r="E58" s="178">
        <v>0</v>
      </c>
      <c r="F58" s="178">
        <v>71391.37</v>
      </c>
      <c r="G58" s="178">
        <v>71391.37</v>
      </c>
      <c r="H58" s="178">
        <f>F58-G58</f>
        <v>0</v>
      </c>
      <c r="I58" s="237">
        <f>F58-C58</f>
        <v>3828.970000000001</v>
      </c>
    </row>
    <row r="59" spans="1:9" ht="12.75">
      <c r="A59" s="227"/>
      <c r="B59" s="227" t="s">
        <v>11</v>
      </c>
      <c r="C59" s="238">
        <f aca="true" t="shared" si="14" ref="C59:H59">SUM(C57:C58)</f>
        <v>1580227.9</v>
      </c>
      <c r="D59" s="238">
        <f t="shared" si="14"/>
        <v>1111702.24</v>
      </c>
      <c r="E59" s="238">
        <f t="shared" si="14"/>
        <v>468525.66000000003</v>
      </c>
      <c r="F59" s="238">
        <f t="shared" si="14"/>
        <v>1815319.56</v>
      </c>
      <c r="G59" s="238">
        <f t="shared" si="14"/>
        <v>1214533.6500000004</v>
      </c>
      <c r="H59" s="238">
        <f t="shared" si="14"/>
        <v>491666.60999999987</v>
      </c>
      <c r="I59" s="239">
        <f>SUM(I57:I58)</f>
        <v>235091.6599999999</v>
      </c>
    </row>
    <row r="60" spans="1:9" ht="12.75">
      <c r="A60" s="264" t="s">
        <v>40</v>
      </c>
      <c r="B60" s="265" t="s">
        <v>42</v>
      </c>
      <c r="C60" s="175">
        <v>0</v>
      </c>
      <c r="D60" s="175">
        <v>0</v>
      </c>
      <c r="E60" s="175">
        <f>C60-D60</f>
        <v>0</v>
      </c>
      <c r="F60" s="175">
        <v>0</v>
      </c>
      <c r="G60" s="175">
        <v>0</v>
      </c>
      <c r="H60" s="242">
        <f>F60-G60</f>
        <v>0</v>
      </c>
      <c r="I60" s="242">
        <f>H60-E60</f>
        <v>0</v>
      </c>
    </row>
    <row r="61" spans="1:9" ht="12.75">
      <c r="A61" s="243"/>
      <c r="B61" s="270" t="s">
        <v>41</v>
      </c>
      <c r="C61" s="244">
        <f aca="true" t="shared" si="15" ref="C61:I61">C59+C60</f>
        <v>1580227.9</v>
      </c>
      <c r="D61" s="244">
        <f t="shared" si="15"/>
        <v>1111702.24</v>
      </c>
      <c r="E61" s="244">
        <f t="shared" si="15"/>
        <v>468525.66000000003</v>
      </c>
      <c r="F61" s="244">
        <f t="shared" si="15"/>
        <v>1815319.56</v>
      </c>
      <c r="G61" s="244">
        <f t="shared" si="15"/>
        <v>1214533.6500000004</v>
      </c>
      <c r="H61" s="244">
        <f t="shared" si="15"/>
        <v>491666.60999999987</v>
      </c>
      <c r="I61" s="244">
        <f t="shared" si="15"/>
        <v>235091.6599999999</v>
      </c>
    </row>
    <row r="62" spans="1:9" ht="12.75">
      <c r="A62" s="547"/>
      <c r="B62" s="548"/>
      <c r="C62" s="549"/>
      <c r="D62" s="549"/>
      <c r="E62" s="549"/>
      <c r="F62" s="549"/>
      <c r="G62" s="549"/>
      <c r="H62" s="549"/>
      <c r="I62" s="549"/>
    </row>
    <row r="63" spans="1:9" ht="12.75">
      <c r="A63" s="547"/>
      <c r="B63" s="548"/>
      <c r="C63" s="549"/>
      <c r="D63" s="549"/>
      <c r="E63" s="549"/>
      <c r="F63" s="549"/>
      <c r="G63" s="549"/>
      <c r="H63" s="549"/>
      <c r="I63" s="549"/>
    </row>
    <row r="64" spans="1:9" ht="12.75">
      <c r="A64" s="547"/>
      <c r="B64" s="548"/>
      <c r="C64" s="549"/>
      <c r="D64" s="549"/>
      <c r="E64" s="549"/>
      <c r="F64" s="549"/>
      <c r="G64" s="549"/>
      <c r="H64" s="549"/>
      <c r="I64" s="549"/>
    </row>
    <row r="65" spans="1:5" ht="15" customHeight="1">
      <c r="A65" s="3"/>
      <c r="B65" s="3"/>
      <c r="C65" s="3"/>
      <c r="D65" s="3"/>
      <c r="E65" s="3"/>
    </row>
    <row r="66" spans="1:5" ht="15" customHeight="1">
      <c r="A66" s="3"/>
      <c r="B66" s="3"/>
      <c r="C66" s="3"/>
      <c r="D66" s="3"/>
      <c r="E66" s="3"/>
    </row>
    <row r="67" spans="1:5" ht="15" customHeight="1">
      <c r="A67" s="3"/>
      <c r="B67" s="3"/>
      <c r="C67" s="3"/>
      <c r="D67" s="3"/>
      <c r="E67" s="3"/>
    </row>
    <row r="68" spans="1:5" ht="15" customHeight="1">
      <c r="A68" s="3"/>
      <c r="B68" s="3"/>
      <c r="C68" s="3"/>
      <c r="D68" s="3"/>
      <c r="E68" s="3"/>
    </row>
    <row r="69" spans="1:5" ht="15" customHeight="1">
      <c r="A69" s="3"/>
      <c r="B69" s="3"/>
      <c r="C69" s="3"/>
      <c r="D69" s="3"/>
      <c r="E69" s="3"/>
    </row>
    <row r="70" spans="1:9" ht="15" customHeight="1">
      <c r="A70" s="3"/>
      <c r="B70" s="3"/>
      <c r="C70" s="3"/>
      <c r="D70" s="3"/>
      <c r="E70" s="3"/>
      <c r="H70" s="619" t="s">
        <v>226</v>
      </c>
      <c r="I70" s="619"/>
    </row>
    <row r="71" spans="1:9" ht="29.25" customHeight="1">
      <c r="A71" s="655" t="s">
        <v>336</v>
      </c>
      <c r="B71" s="663"/>
      <c r="C71" s="663"/>
      <c r="D71" s="663"/>
      <c r="E71" s="663"/>
      <c r="F71" s="663"/>
      <c r="G71" s="663"/>
      <c r="H71" s="663"/>
      <c r="I71" s="663"/>
    </row>
    <row r="72" spans="1:5" ht="13.5" customHeight="1">
      <c r="A72" s="3"/>
      <c r="B72" s="3"/>
      <c r="C72" s="3"/>
      <c r="D72" s="3"/>
      <c r="E72" s="3"/>
    </row>
    <row r="73" spans="1:9" ht="42">
      <c r="A73" s="427" t="s">
        <v>0</v>
      </c>
      <c r="B73" s="428" t="s">
        <v>1</v>
      </c>
      <c r="C73" s="565" t="s">
        <v>278</v>
      </c>
      <c r="D73" s="565" t="s">
        <v>279</v>
      </c>
      <c r="E73" s="440" t="s">
        <v>280</v>
      </c>
      <c r="F73" s="449" t="s">
        <v>306</v>
      </c>
      <c r="G73" s="449" t="s">
        <v>307</v>
      </c>
      <c r="H73" s="440" t="s">
        <v>308</v>
      </c>
      <c r="I73" s="449" t="s">
        <v>309</v>
      </c>
    </row>
    <row r="74" spans="1:9" ht="12.75">
      <c r="A74" s="434">
        <v>105</v>
      </c>
      <c r="B74" s="435" t="s">
        <v>2</v>
      </c>
      <c r="C74" s="436">
        <v>52443.58</v>
      </c>
      <c r="D74" s="437">
        <v>23716.54</v>
      </c>
      <c r="E74" s="438">
        <f>C74-D74</f>
        <v>28727.04</v>
      </c>
      <c r="F74" s="436">
        <v>52443.58</v>
      </c>
      <c r="G74" s="437">
        <v>25027.63</v>
      </c>
      <c r="H74" s="436">
        <v>28727.04</v>
      </c>
      <c r="I74" s="439">
        <f>F74-C74</f>
        <v>0</v>
      </c>
    </row>
    <row r="75" spans="1:9" ht="12.75">
      <c r="A75" s="229">
        <v>487</v>
      </c>
      <c r="B75" s="233" t="s">
        <v>6</v>
      </c>
      <c r="C75" s="174">
        <v>0</v>
      </c>
      <c r="D75" s="175">
        <v>0</v>
      </c>
      <c r="E75" s="262">
        <f>C75-D75</f>
        <v>0</v>
      </c>
      <c r="F75" s="174">
        <v>0</v>
      </c>
      <c r="G75" s="175">
        <v>0</v>
      </c>
      <c r="H75" s="174">
        <f>F75-G75</f>
        <v>0</v>
      </c>
      <c r="I75" s="232">
        <f>F75-C75</f>
        <v>0</v>
      </c>
    </row>
    <row r="76" spans="1:9" ht="12.75">
      <c r="A76" s="229">
        <v>592</v>
      </c>
      <c r="B76" s="233" t="s">
        <v>260</v>
      </c>
      <c r="C76" s="174">
        <v>14000</v>
      </c>
      <c r="D76" s="175">
        <v>6369.99</v>
      </c>
      <c r="E76" s="262">
        <v>0</v>
      </c>
      <c r="F76" s="174">
        <v>14000</v>
      </c>
      <c r="G76" s="175">
        <v>8329.99</v>
      </c>
      <c r="H76" s="174">
        <f>F76-G76</f>
        <v>5670.01</v>
      </c>
      <c r="I76" s="232">
        <f>F76-C76</f>
        <v>0</v>
      </c>
    </row>
    <row r="77" spans="1:9" ht="12.75">
      <c r="A77" s="227"/>
      <c r="B77" s="228" t="s">
        <v>9</v>
      </c>
      <c r="C77" s="263">
        <f aca="true" t="shared" si="16" ref="C77:I77">SUM(C74:C76)</f>
        <v>66443.58</v>
      </c>
      <c r="D77" s="263">
        <f t="shared" si="16"/>
        <v>30086.53</v>
      </c>
      <c r="E77" s="263">
        <f t="shared" si="16"/>
        <v>28727.04</v>
      </c>
      <c r="F77" s="238">
        <f t="shared" si="16"/>
        <v>66443.58</v>
      </c>
      <c r="G77" s="238">
        <f t="shared" si="16"/>
        <v>33357.62</v>
      </c>
      <c r="H77" s="238">
        <f t="shared" si="16"/>
        <v>34397.05</v>
      </c>
      <c r="I77" s="239">
        <f t="shared" si="16"/>
        <v>0</v>
      </c>
    </row>
    <row r="78" spans="1:9" ht="12.75">
      <c r="A78" s="236" t="s">
        <v>33</v>
      </c>
      <c r="B78" s="233" t="s">
        <v>10</v>
      </c>
      <c r="C78" s="178">
        <v>0</v>
      </c>
      <c r="D78" s="178">
        <v>0</v>
      </c>
      <c r="E78" s="178">
        <v>0</v>
      </c>
      <c r="F78" s="178">
        <v>0</v>
      </c>
      <c r="G78" s="178">
        <v>0</v>
      </c>
      <c r="H78" s="178">
        <f>F78-G78</f>
        <v>0</v>
      </c>
      <c r="I78" s="237">
        <f>F78-C78</f>
        <v>0</v>
      </c>
    </row>
    <row r="79" spans="1:9" ht="12.75">
      <c r="A79" s="227"/>
      <c r="B79" s="227" t="s">
        <v>11</v>
      </c>
      <c r="C79" s="238">
        <f aca="true" t="shared" si="17" ref="C79:H79">SUM(C77:C78)</f>
        <v>66443.58</v>
      </c>
      <c r="D79" s="238">
        <f t="shared" si="17"/>
        <v>30086.53</v>
      </c>
      <c r="E79" s="238">
        <f t="shared" si="17"/>
        <v>28727.04</v>
      </c>
      <c r="F79" s="238">
        <f t="shared" si="17"/>
        <v>66443.58</v>
      </c>
      <c r="G79" s="238">
        <f t="shared" si="17"/>
        <v>33357.62</v>
      </c>
      <c r="H79" s="238">
        <f t="shared" si="17"/>
        <v>34397.05</v>
      </c>
      <c r="I79" s="239">
        <f>SUM(I77:I78)</f>
        <v>0</v>
      </c>
    </row>
    <row r="80" spans="1:9" ht="12.75">
      <c r="A80" s="264" t="s">
        <v>40</v>
      </c>
      <c r="B80" s="265" t="s">
        <v>42</v>
      </c>
      <c r="C80" s="175">
        <v>0</v>
      </c>
      <c r="D80" s="175">
        <v>0</v>
      </c>
      <c r="E80" s="175">
        <f>C80-D80</f>
        <v>0</v>
      </c>
      <c r="F80" s="175"/>
      <c r="G80" s="175">
        <v>0</v>
      </c>
      <c r="H80" s="242">
        <f>F80-G80</f>
        <v>0</v>
      </c>
      <c r="I80" s="242">
        <f>H80-E80</f>
        <v>0</v>
      </c>
    </row>
    <row r="81" spans="1:9" ht="12.75">
      <c r="A81" s="266"/>
      <c r="B81" s="268" t="s">
        <v>41</v>
      </c>
      <c r="C81" s="267">
        <f aca="true" t="shared" si="18" ref="C81:I81">C79+C80</f>
        <v>66443.58</v>
      </c>
      <c r="D81" s="267">
        <f t="shared" si="18"/>
        <v>30086.53</v>
      </c>
      <c r="E81" s="267">
        <f t="shared" si="18"/>
        <v>28727.04</v>
      </c>
      <c r="F81" s="267">
        <f t="shared" si="18"/>
        <v>66443.58</v>
      </c>
      <c r="G81" s="267">
        <f t="shared" si="18"/>
        <v>33357.62</v>
      </c>
      <c r="H81" s="267">
        <f t="shared" si="18"/>
        <v>34397.05</v>
      </c>
      <c r="I81" s="267">
        <f t="shared" si="18"/>
        <v>0</v>
      </c>
    </row>
    <row r="82" spans="1:5" ht="12.75">
      <c r="A82" s="3"/>
      <c r="B82" s="3"/>
      <c r="C82" s="3"/>
      <c r="D82" s="3"/>
      <c r="E82" s="3"/>
    </row>
    <row r="83" spans="1:5" ht="12.75">
      <c r="A83" s="3"/>
      <c r="B83" s="3"/>
      <c r="C83" s="3"/>
      <c r="D83" s="3"/>
      <c r="E83" s="3"/>
    </row>
    <row r="84" spans="1:5" ht="12.75">
      <c r="A84" s="3"/>
      <c r="B84" s="3"/>
      <c r="C84" s="3"/>
      <c r="D84" s="3"/>
      <c r="E84" s="3"/>
    </row>
    <row r="85" spans="1:5" ht="12.75">
      <c r="A85" s="3"/>
      <c r="B85" s="3"/>
      <c r="C85" s="3"/>
      <c r="D85" s="3"/>
      <c r="E85" s="3"/>
    </row>
    <row r="86" spans="1:5" ht="12.75">
      <c r="A86" s="3"/>
      <c r="B86" s="3"/>
      <c r="C86" s="3"/>
      <c r="D86" s="3"/>
      <c r="E86" s="3"/>
    </row>
    <row r="87" spans="1:5" ht="12.75">
      <c r="A87" s="3"/>
      <c r="B87" s="3"/>
      <c r="C87" s="3"/>
      <c r="D87" s="3"/>
      <c r="E87" s="3"/>
    </row>
    <row r="88" spans="1:5" ht="12.75">
      <c r="A88" s="3"/>
      <c r="B88" s="3"/>
      <c r="C88" s="3"/>
      <c r="D88" s="3"/>
      <c r="E88" s="3"/>
    </row>
    <row r="89" spans="1:5" ht="12.75">
      <c r="A89" s="3"/>
      <c r="B89" s="3"/>
      <c r="C89" s="3"/>
      <c r="D89" s="3"/>
      <c r="E89" s="3"/>
    </row>
    <row r="90" spans="1:5" ht="12.75">
      <c r="A90" s="3"/>
      <c r="B90" s="3"/>
      <c r="C90" s="3"/>
      <c r="D90" s="3"/>
      <c r="E90" s="3"/>
    </row>
    <row r="91" spans="1:5" ht="12.75">
      <c r="A91" s="3"/>
      <c r="B91" s="3"/>
      <c r="C91" s="3"/>
      <c r="D91" s="3"/>
      <c r="E91" s="3"/>
    </row>
    <row r="92" spans="1:5" ht="12.75">
      <c r="A92" s="3"/>
      <c r="B92" s="3"/>
      <c r="C92" s="3"/>
      <c r="D92" s="3"/>
      <c r="E92" s="3"/>
    </row>
    <row r="93" spans="1:5" ht="12.75">
      <c r="A93" s="3"/>
      <c r="B93" s="3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1:3" ht="12.75">
      <c r="A95" s="3"/>
      <c r="B95" s="3"/>
      <c r="C95" s="3"/>
    </row>
    <row r="96" spans="1:3" ht="12.75">
      <c r="A96" s="3"/>
      <c r="B96" s="3"/>
      <c r="C96" s="3"/>
    </row>
    <row r="97" spans="1:3" ht="12.75" customHeight="1">
      <c r="A97" s="3"/>
      <c r="B97" s="3"/>
      <c r="C97" s="3"/>
    </row>
    <row r="98" spans="1:3" ht="12.75">
      <c r="A98" s="3"/>
      <c r="B98" s="3"/>
      <c r="C98" s="3"/>
    </row>
    <row r="99" spans="1:3" ht="12.75">
      <c r="A99" s="3"/>
      <c r="B99" s="3"/>
      <c r="C99" s="3"/>
    </row>
    <row r="100" spans="1:3" ht="12.75">
      <c r="A100" s="3"/>
      <c r="B100" s="3"/>
      <c r="C100" s="3"/>
    </row>
    <row r="101" spans="1:3" ht="12.75">
      <c r="A101" s="3"/>
      <c r="B101" s="3"/>
      <c r="C101" s="3"/>
    </row>
    <row r="102" spans="1:3" ht="12.75">
      <c r="A102" s="3"/>
      <c r="B102" s="3"/>
      <c r="C102" s="3"/>
    </row>
    <row r="103" spans="1:3" ht="12.75">
      <c r="A103" s="3"/>
      <c r="B103" s="3"/>
      <c r="C103" s="3"/>
    </row>
    <row r="104" spans="1:3" ht="12.75">
      <c r="A104" s="3"/>
      <c r="B104" s="3"/>
      <c r="C104" s="3"/>
    </row>
    <row r="105" spans="1:3" ht="12.75">
      <c r="A105" s="3"/>
      <c r="B105" s="3"/>
      <c r="C105" s="3"/>
    </row>
    <row r="106" spans="1:3" ht="12.75">
      <c r="A106" s="3"/>
      <c r="B106" s="3"/>
      <c r="C106" s="3"/>
    </row>
    <row r="107" spans="1:3" ht="12.75">
      <c r="A107" s="3"/>
      <c r="B107" s="3"/>
      <c r="C107" s="3"/>
    </row>
    <row r="108" spans="1:3" ht="12.75">
      <c r="A108" s="3"/>
      <c r="B108" s="3"/>
      <c r="C108" s="3"/>
    </row>
    <row r="109" spans="1:3" ht="12.75">
      <c r="A109" s="3"/>
      <c r="B109" s="3"/>
      <c r="C109" s="3"/>
    </row>
    <row r="110" spans="1:3" ht="12.75">
      <c r="A110" s="3"/>
      <c r="B110" s="3"/>
      <c r="C110" s="3"/>
    </row>
    <row r="111" spans="1:3" ht="12.75">
      <c r="A111" s="3"/>
      <c r="B111" s="3"/>
      <c r="C111" s="3"/>
    </row>
    <row r="112" spans="1:3" ht="12.75">
      <c r="A112" s="3"/>
      <c r="B112" s="3"/>
      <c r="C112" s="3"/>
    </row>
    <row r="113" spans="1:3" ht="12.75">
      <c r="A113" s="3"/>
      <c r="B113" s="3"/>
      <c r="C113" s="3"/>
    </row>
    <row r="114" spans="1:3" ht="12.75">
      <c r="A114" s="3"/>
      <c r="B114" s="3"/>
      <c r="C114" s="3"/>
    </row>
    <row r="115" spans="1:3" ht="12.75">
      <c r="A115" s="3"/>
      <c r="B115" s="3"/>
      <c r="C115" s="3"/>
    </row>
    <row r="116" spans="1:3" ht="12.75">
      <c r="A116" s="3"/>
      <c r="B116" s="3"/>
      <c r="C116" s="3"/>
    </row>
    <row r="117" spans="1:3" ht="12.75">
      <c r="A117" s="3"/>
      <c r="B117" s="3"/>
      <c r="C117" s="3"/>
    </row>
    <row r="118" spans="1:3" ht="12.75">
      <c r="A118" s="3"/>
      <c r="B118" s="3"/>
      <c r="C118" s="3"/>
    </row>
    <row r="119" spans="1:3" ht="12.75">
      <c r="A119" s="3"/>
      <c r="B119" s="3"/>
      <c r="C119" s="3"/>
    </row>
    <row r="120" spans="1:3" ht="12.75">
      <c r="A120" s="3"/>
      <c r="B120" s="3"/>
      <c r="C120" s="3"/>
    </row>
    <row r="121" spans="1:3" ht="12.75">
      <c r="A121" s="3"/>
      <c r="B121" s="3"/>
      <c r="C121" s="3"/>
    </row>
    <row r="122" spans="1:3" ht="12.75">
      <c r="A122" s="3"/>
      <c r="B122" s="3"/>
      <c r="C122" s="3"/>
    </row>
    <row r="123" spans="1:3" ht="12.75">
      <c r="A123" s="3"/>
      <c r="B123" s="3"/>
      <c r="C123" s="3"/>
    </row>
    <row r="124" spans="1:3" ht="12.75">
      <c r="A124" s="3"/>
      <c r="B124" s="3"/>
      <c r="C124" s="3"/>
    </row>
    <row r="125" spans="1:3" ht="12.75">
      <c r="A125" s="3"/>
      <c r="B125" s="3"/>
      <c r="C125" s="3"/>
    </row>
    <row r="126" spans="1:3" ht="12.75">
      <c r="A126" s="3"/>
      <c r="B126" s="3"/>
      <c r="C126" s="3"/>
    </row>
    <row r="127" spans="1:3" ht="12.75">
      <c r="A127" s="3"/>
      <c r="B127" s="3"/>
      <c r="C127" s="3"/>
    </row>
    <row r="128" spans="1:3" ht="12.75">
      <c r="A128" s="3"/>
      <c r="B128" s="3"/>
      <c r="C128" s="3"/>
    </row>
    <row r="129" spans="1:3" ht="12.75">
      <c r="A129" s="3"/>
      <c r="B129" s="3"/>
      <c r="C129" s="3"/>
    </row>
    <row r="130" spans="1:3" ht="12.75">
      <c r="A130" s="3"/>
      <c r="B130" s="3"/>
      <c r="C130" s="3"/>
    </row>
    <row r="131" spans="1:3" ht="12.75">
      <c r="A131" s="3"/>
      <c r="B131" s="3"/>
      <c r="C131" s="3"/>
    </row>
    <row r="132" spans="1:3" ht="12.75">
      <c r="A132" s="3"/>
      <c r="B132" s="3"/>
      <c r="C132" s="3"/>
    </row>
    <row r="133" spans="1:3" ht="12.75">
      <c r="A133" s="3"/>
      <c r="B133" s="3"/>
      <c r="C133" s="3"/>
    </row>
    <row r="134" spans="1:3" ht="12.75">
      <c r="A134" s="3"/>
      <c r="B134" s="3"/>
      <c r="C134" s="3"/>
    </row>
    <row r="135" spans="1:3" ht="12.75">
      <c r="A135" s="3"/>
      <c r="B135" s="3"/>
      <c r="C135" s="3"/>
    </row>
    <row r="136" spans="1:3" ht="12.75">
      <c r="A136" s="3"/>
      <c r="B136" s="3"/>
      <c r="C136" s="3"/>
    </row>
    <row r="137" spans="1:3" ht="12.75">
      <c r="A137" s="3"/>
      <c r="B137" s="3"/>
      <c r="C137" s="3"/>
    </row>
    <row r="138" spans="1:3" ht="12.75">
      <c r="A138" s="3"/>
      <c r="B138" s="3"/>
      <c r="C138" s="3"/>
    </row>
    <row r="139" spans="1:3" ht="12.75">
      <c r="A139" s="3"/>
      <c r="B139" s="3"/>
      <c r="C139" s="3"/>
    </row>
    <row r="140" spans="1:3" ht="12.75">
      <c r="A140" s="3"/>
      <c r="B140" s="3"/>
      <c r="C140" s="3"/>
    </row>
    <row r="141" spans="1:3" ht="12.75">
      <c r="A141" s="3"/>
      <c r="B141" s="3"/>
      <c r="C141" s="3"/>
    </row>
    <row r="142" spans="1:3" ht="12.75">
      <c r="A142" s="3"/>
      <c r="B142" s="3"/>
      <c r="C142" s="3"/>
    </row>
    <row r="143" spans="1:3" ht="12.75">
      <c r="A143" s="3"/>
      <c r="B143" s="3"/>
      <c r="C143" s="3"/>
    </row>
    <row r="144" spans="1:3" ht="12.75">
      <c r="A144" s="3"/>
      <c r="B144" s="3"/>
      <c r="C144" s="3"/>
    </row>
    <row r="145" spans="1:3" ht="12.75">
      <c r="A145" s="3"/>
      <c r="B145" s="3"/>
      <c r="C145" s="3"/>
    </row>
    <row r="146" spans="1:3" ht="12.75">
      <c r="A146" s="3"/>
      <c r="B146" s="3"/>
      <c r="C146" s="3"/>
    </row>
    <row r="147" spans="1:3" ht="12.75">
      <c r="A147" s="3"/>
      <c r="B147" s="3"/>
      <c r="C147" s="3"/>
    </row>
    <row r="148" spans="1:3" ht="12.75">
      <c r="A148" s="3"/>
      <c r="B148" s="3"/>
      <c r="C148" s="3"/>
    </row>
    <row r="149" spans="1:3" ht="12.75">
      <c r="A149" s="3"/>
      <c r="B149" s="3"/>
      <c r="C149" s="3"/>
    </row>
    <row r="150" spans="1:3" ht="12.75">
      <c r="A150" s="3"/>
      <c r="B150" s="3"/>
      <c r="C150" s="3"/>
    </row>
    <row r="151" spans="1:3" ht="12.75">
      <c r="A151" s="3"/>
      <c r="B151" s="3"/>
      <c r="C151" s="3"/>
    </row>
    <row r="152" spans="1:3" ht="12.75">
      <c r="A152" s="3"/>
      <c r="B152" s="3"/>
      <c r="C152" s="3"/>
    </row>
    <row r="153" spans="1:3" ht="12.75">
      <c r="A153" s="3"/>
      <c r="B153" s="3"/>
      <c r="C153" s="3"/>
    </row>
    <row r="154" spans="1:3" ht="12.75">
      <c r="A154" s="3"/>
      <c r="B154" s="3"/>
      <c r="C154" s="3"/>
    </row>
    <row r="155" spans="1:3" ht="12.75">
      <c r="A155" s="3"/>
      <c r="B155" s="3"/>
      <c r="C155" s="3"/>
    </row>
    <row r="156" spans="1:3" ht="12.75">
      <c r="A156" s="3"/>
      <c r="B156" s="3"/>
      <c r="C156" s="3"/>
    </row>
    <row r="157" spans="1:3" ht="12.75">
      <c r="A157" s="3"/>
      <c r="B157" s="3"/>
      <c r="C157" s="3"/>
    </row>
    <row r="158" spans="1:3" ht="12.75">
      <c r="A158" s="3"/>
      <c r="B158" s="3"/>
      <c r="C158" s="3"/>
    </row>
    <row r="159" spans="1:3" ht="12.75">
      <c r="A159" s="3"/>
      <c r="B159" s="3"/>
      <c r="C159" s="3"/>
    </row>
    <row r="160" spans="1:3" ht="12.75">
      <c r="A160" s="3"/>
      <c r="B160" s="3"/>
      <c r="C160" s="3"/>
    </row>
    <row r="161" spans="1:3" ht="12.75">
      <c r="A161" s="3"/>
      <c r="B161" s="3"/>
      <c r="C161" s="3"/>
    </row>
    <row r="162" spans="1:3" ht="12.75">
      <c r="A162" s="3"/>
      <c r="B162" s="3"/>
      <c r="C162" s="3"/>
    </row>
    <row r="163" spans="1:3" ht="12.75">
      <c r="A163" s="3"/>
      <c r="B163" s="3"/>
      <c r="C163" s="3"/>
    </row>
    <row r="164" spans="1:3" ht="12.75">
      <c r="A164" s="3"/>
      <c r="B164" s="3"/>
      <c r="C164" s="3"/>
    </row>
    <row r="165" spans="1:3" ht="12.75">
      <c r="A165" s="3"/>
      <c r="B165" s="3"/>
      <c r="C165" s="3"/>
    </row>
    <row r="166" spans="1:3" ht="12.75">
      <c r="A166" s="3"/>
      <c r="B166" s="3"/>
      <c r="C166" s="3"/>
    </row>
    <row r="167" spans="1:3" ht="12.75">
      <c r="A167" s="3"/>
      <c r="B167" s="3"/>
      <c r="C167" s="3"/>
    </row>
    <row r="168" spans="1:3" ht="12.75">
      <c r="A168" s="3"/>
      <c r="B168" s="3"/>
      <c r="C168" s="3"/>
    </row>
    <row r="169" spans="1:3" ht="12.75">
      <c r="A169" s="3"/>
      <c r="B169" s="3"/>
      <c r="C169" s="3"/>
    </row>
    <row r="170" spans="1:3" ht="12.75">
      <c r="A170" s="3"/>
      <c r="B170" s="3"/>
      <c r="C170" s="3"/>
    </row>
    <row r="171" spans="1:3" ht="12.75">
      <c r="A171" s="3"/>
      <c r="B171" s="3"/>
      <c r="C171" s="3"/>
    </row>
    <row r="172" spans="1:3" ht="12.75">
      <c r="A172" s="3"/>
      <c r="B172" s="3"/>
      <c r="C172" s="3"/>
    </row>
    <row r="173" spans="1:3" ht="12.75">
      <c r="A173" s="3"/>
      <c r="B173" s="3"/>
      <c r="C173" s="3"/>
    </row>
    <row r="174" spans="1:3" ht="12.75">
      <c r="A174" s="3"/>
      <c r="B174" s="3"/>
      <c r="C174" s="3"/>
    </row>
    <row r="175" spans="1:3" ht="12.75">
      <c r="A175" s="3"/>
      <c r="B175" s="3"/>
      <c r="C175" s="3"/>
    </row>
    <row r="176" spans="1:3" ht="12.75">
      <c r="A176" s="3"/>
      <c r="B176" s="3"/>
      <c r="C176" s="3"/>
    </row>
    <row r="177" spans="1:3" ht="12.75">
      <c r="A177" s="3"/>
      <c r="B177" s="3"/>
      <c r="C177" s="3"/>
    </row>
    <row r="178" spans="1:3" ht="12.75">
      <c r="A178" s="3"/>
      <c r="B178" s="3"/>
      <c r="C178" s="3"/>
    </row>
    <row r="179" spans="1:3" ht="12.75">
      <c r="A179" s="3"/>
      <c r="B179" s="3"/>
      <c r="C179" s="3"/>
    </row>
    <row r="180" spans="1:3" ht="12.75">
      <c r="A180" s="3"/>
      <c r="B180" s="3"/>
      <c r="C180" s="3"/>
    </row>
    <row r="181" spans="1:3" ht="12.75">
      <c r="A181" s="3"/>
      <c r="B181" s="3"/>
      <c r="C181" s="3"/>
    </row>
    <row r="182" spans="1:3" ht="12.75">
      <c r="A182" s="3"/>
      <c r="B182" s="3"/>
      <c r="C182" s="3"/>
    </row>
    <row r="183" spans="1:3" ht="12.75">
      <c r="A183" s="3"/>
      <c r="B183" s="3"/>
      <c r="C183" s="3"/>
    </row>
    <row r="184" spans="1:3" ht="12.75">
      <c r="A184" s="3"/>
      <c r="B184" s="3"/>
      <c r="C184" s="3"/>
    </row>
    <row r="185" spans="1:3" ht="12.75">
      <c r="A185" s="3"/>
      <c r="B185" s="3"/>
      <c r="C185" s="3"/>
    </row>
    <row r="186" spans="1:3" ht="12.75">
      <c r="A186" s="3"/>
      <c r="B186" s="3"/>
      <c r="C186" s="3"/>
    </row>
    <row r="187" spans="1:3" ht="12.75">
      <c r="A187" s="3"/>
      <c r="B187" s="3"/>
      <c r="C187" s="3"/>
    </row>
    <row r="188" spans="1:3" ht="12.75">
      <c r="A188" s="3"/>
      <c r="B188" s="3"/>
      <c r="C188" s="3"/>
    </row>
    <row r="189" spans="1:3" ht="12.75">
      <c r="A189" s="3"/>
      <c r="B189" s="3"/>
      <c r="C189" s="3"/>
    </row>
    <row r="190" spans="1:3" ht="12.75">
      <c r="A190" s="3"/>
      <c r="B190" s="3"/>
      <c r="C190" s="3"/>
    </row>
    <row r="191" spans="1:3" ht="12.75">
      <c r="A191" s="3"/>
      <c r="B191" s="3"/>
      <c r="C191" s="3"/>
    </row>
    <row r="192" spans="1:3" ht="12.75">
      <c r="A192" s="3"/>
      <c r="B192" s="3"/>
      <c r="C192" s="3"/>
    </row>
    <row r="193" spans="1:3" ht="12.75">
      <c r="A193" s="3"/>
      <c r="B193" s="3"/>
      <c r="C193" s="3"/>
    </row>
    <row r="194" spans="1:3" ht="12.75">
      <c r="A194" s="3"/>
      <c r="B194" s="3"/>
      <c r="C194" s="3"/>
    </row>
    <row r="195" spans="1:3" ht="12.75">
      <c r="A195" s="3"/>
      <c r="B195" s="3"/>
      <c r="C195" s="3"/>
    </row>
    <row r="196" spans="1:3" ht="12.75">
      <c r="A196" s="3"/>
      <c r="B196" s="3"/>
      <c r="C196" s="3"/>
    </row>
    <row r="197" spans="1:3" ht="12.75">
      <c r="A197" s="3"/>
      <c r="B197" s="3"/>
      <c r="C197" s="3"/>
    </row>
    <row r="198" spans="1:3" ht="12.75">
      <c r="A198" s="3"/>
      <c r="B198" s="3"/>
      <c r="C198" s="3"/>
    </row>
    <row r="199" spans="1:3" ht="12.75">
      <c r="A199" s="3"/>
      <c r="B199" s="3"/>
      <c r="C199" s="3"/>
    </row>
    <row r="200" spans="1:3" ht="12.75">
      <c r="A200" s="3"/>
      <c r="B200" s="3"/>
      <c r="C200" s="3"/>
    </row>
    <row r="201" spans="1:3" ht="12.75">
      <c r="A201" s="3"/>
      <c r="B201" s="3"/>
      <c r="C201" s="3"/>
    </row>
    <row r="202" spans="1:3" ht="12.75">
      <c r="A202" s="3"/>
      <c r="B202" s="3"/>
      <c r="C202" s="3"/>
    </row>
    <row r="203" spans="1:3" ht="12.75">
      <c r="A203" s="3"/>
      <c r="B203" s="3"/>
      <c r="C203" s="3"/>
    </row>
    <row r="204" spans="1:3" ht="12.75">
      <c r="A204" s="3"/>
      <c r="B204" s="3"/>
      <c r="C204" s="3"/>
    </row>
    <row r="205" spans="1:3" ht="12.75">
      <c r="A205" s="3"/>
      <c r="B205" s="3"/>
      <c r="C205" s="3"/>
    </row>
    <row r="206" spans="1:3" ht="12.75">
      <c r="A206" s="3"/>
      <c r="B206" s="3"/>
      <c r="C206" s="3"/>
    </row>
    <row r="207" spans="1:3" ht="12.75">
      <c r="A207" s="3"/>
      <c r="B207" s="3"/>
      <c r="C207" s="3"/>
    </row>
    <row r="208" spans="1:3" ht="12.75">
      <c r="A208" s="3"/>
      <c r="B208" s="3"/>
      <c r="C208" s="3"/>
    </row>
    <row r="209" spans="1:3" ht="12.75">
      <c r="A209" s="3"/>
      <c r="B209" s="3"/>
      <c r="C209" s="3"/>
    </row>
    <row r="210" spans="1:3" ht="12.75">
      <c r="A210" s="3"/>
      <c r="B210" s="3"/>
      <c r="C210" s="3"/>
    </row>
    <row r="211" spans="1:3" ht="12.75">
      <c r="A211" s="3"/>
      <c r="B211" s="3"/>
      <c r="C211" s="3"/>
    </row>
    <row r="212" spans="1:3" ht="12.75">
      <c r="A212" s="3"/>
      <c r="B212" s="3"/>
      <c r="C212" s="3"/>
    </row>
    <row r="213" spans="1:3" ht="12.75">
      <c r="A213" s="3"/>
      <c r="B213" s="3"/>
      <c r="C213" s="3"/>
    </row>
    <row r="214" spans="1:3" ht="12.75">
      <c r="A214" s="3"/>
      <c r="B214" s="3"/>
      <c r="C214" s="3"/>
    </row>
    <row r="215" spans="1:3" ht="12.75">
      <c r="A215" s="3"/>
      <c r="B215" s="3"/>
      <c r="C215" s="3"/>
    </row>
    <row r="216" spans="1:3" ht="12.75">
      <c r="A216" s="3"/>
      <c r="B216" s="3"/>
      <c r="C216" s="3"/>
    </row>
    <row r="217" spans="1:3" ht="12.75">
      <c r="A217" s="3"/>
      <c r="B217" s="3"/>
      <c r="C217" s="3"/>
    </row>
    <row r="218" spans="1:3" ht="12.75">
      <c r="A218" s="3"/>
      <c r="B218" s="3"/>
      <c r="C218" s="3"/>
    </row>
    <row r="219" spans="1:3" ht="12.75">
      <c r="A219" s="3"/>
      <c r="B219" s="3"/>
      <c r="C219" s="3"/>
    </row>
    <row r="220" spans="1:3" ht="12.75">
      <c r="A220" s="3"/>
      <c r="B220" s="3"/>
      <c r="C220" s="3"/>
    </row>
    <row r="221" spans="1:3" ht="12.75">
      <c r="A221" s="3"/>
      <c r="B221" s="3"/>
      <c r="C221" s="3"/>
    </row>
    <row r="222" spans="1:3" ht="12.75">
      <c r="A222" s="3"/>
      <c r="B222" s="3"/>
      <c r="C222" s="3"/>
    </row>
    <row r="223" spans="1:3" ht="12.75">
      <c r="A223" s="3"/>
      <c r="B223" s="3"/>
      <c r="C223" s="3"/>
    </row>
    <row r="224" spans="1:3" ht="12.75">
      <c r="A224" s="3"/>
      <c r="B224" s="3"/>
      <c r="C224" s="3"/>
    </row>
    <row r="225" spans="1:3" ht="12.75">
      <c r="A225" s="3"/>
      <c r="B225" s="3"/>
      <c r="C225" s="3"/>
    </row>
    <row r="226" spans="1:3" ht="12.75">
      <c r="A226" s="3"/>
      <c r="B226" s="3"/>
      <c r="C226" s="3"/>
    </row>
    <row r="227" spans="1:3" ht="12.75">
      <c r="A227" s="3"/>
      <c r="B227" s="3"/>
      <c r="C227" s="3"/>
    </row>
    <row r="228" spans="1:3" ht="12.75">
      <c r="A228" s="3"/>
      <c r="B228" s="3"/>
      <c r="C228" s="3"/>
    </row>
    <row r="229" spans="1:3" ht="12.75">
      <c r="A229" s="3"/>
      <c r="B229" s="3"/>
      <c r="C229" s="3"/>
    </row>
    <row r="230" spans="1:3" ht="12.75">
      <c r="A230" s="3"/>
      <c r="B230" s="3"/>
      <c r="C230" s="3"/>
    </row>
    <row r="231" spans="1:3" ht="12.75">
      <c r="A231" s="3"/>
      <c r="B231" s="3"/>
      <c r="C231" s="3"/>
    </row>
    <row r="232" spans="1:3" ht="12.75">
      <c r="A232" s="3"/>
      <c r="B232" s="3"/>
      <c r="C232" s="3"/>
    </row>
    <row r="233" spans="1:3" ht="12.75">
      <c r="A233" s="3"/>
      <c r="B233" s="3"/>
      <c r="C233" s="3"/>
    </row>
    <row r="234" spans="1:3" ht="12.75">
      <c r="A234" s="3"/>
      <c r="B234" s="3"/>
      <c r="C234" s="3"/>
    </row>
    <row r="235" spans="1:3" ht="12.75">
      <c r="A235" s="3"/>
      <c r="B235" s="3"/>
      <c r="C235" s="3"/>
    </row>
    <row r="236" spans="1:3" ht="12.75">
      <c r="A236" s="3"/>
      <c r="B236" s="3"/>
      <c r="C236" s="3"/>
    </row>
    <row r="237" spans="1:3" ht="12.75">
      <c r="A237" s="3"/>
      <c r="B237" s="3"/>
      <c r="C237" s="3"/>
    </row>
    <row r="238" spans="1:3" ht="12.75">
      <c r="A238" s="3"/>
      <c r="B238" s="3"/>
      <c r="C238" s="3"/>
    </row>
    <row r="239" spans="1:3" ht="12.75">
      <c r="A239" s="3"/>
      <c r="B239" s="3"/>
      <c r="C239" s="3"/>
    </row>
    <row r="240" spans="1:3" ht="12.75">
      <c r="A240" s="3"/>
      <c r="B240" s="3"/>
      <c r="C240" s="3"/>
    </row>
    <row r="241" spans="1:3" ht="12.75">
      <c r="A241" s="3"/>
      <c r="B241" s="3"/>
      <c r="C241" s="3"/>
    </row>
    <row r="242" spans="1:3" ht="12.75">
      <c r="A242" s="3"/>
      <c r="B242" s="3"/>
      <c r="C242" s="3"/>
    </row>
    <row r="243" spans="1:3" ht="12.75">
      <c r="A243" s="3"/>
      <c r="B243" s="3"/>
      <c r="C243" s="3"/>
    </row>
    <row r="244" spans="1:3" ht="12.75">
      <c r="A244" s="3"/>
      <c r="B244" s="3"/>
      <c r="C244" s="3"/>
    </row>
    <row r="245" spans="1:3" ht="12.75">
      <c r="A245" s="3"/>
      <c r="B245" s="3"/>
      <c r="C245" s="3"/>
    </row>
    <row r="246" spans="1:3" ht="12.75">
      <c r="A246" s="3"/>
      <c r="B246" s="3"/>
      <c r="C246" s="3"/>
    </row>
    <row r="247" spans="1:3" ht="12.75">
      <c r="A247" s="3"/>
      <c r="B247" s="3"/>
      <c r="C247" s="3"/>
    </row>
    <row r="248" spans="1:3" ht="12.75">
      <c r="A248" s="3"/>
      <c r="B248" s="3"/>
      <c r="C248" s="3"/>
    </row>
    <row r="249" spans="1:3" ht="12.75">
      <c r="A249" s="3"/>
      <c r="B249" s="3"/>
      <c r="C249" s="3"/>
    </row>
    <row r="250" spans="1:3" ht="12.75">
      <c r="A250" s="3"/>
      <c r="B250" s="3"/>
      <c r="C250" s="3"/>
    </row>
    <row r="251" spans="1:3" ht="12.75">
      <c r="A251" s="3"/>
      <c r="B251" s="3"/>
      <c r="C251" s="3"/>
    </row>
    <row r="252" spans="1:3" ht="12.75">
      <c r="A252" s="3"/>
      <c r="B252" s="3"/>
      <c r="C252" s="3"/>
    </row>
    <row r="253" spans="1:3" ht="12.75">
      <c r="A253" s="3"/>
      <c r="B253" s="3"/>
      <c r="C253" s="3"/>
    </row>
    <row r="254" spans="1:3" ht="12.75">
      <c r="A254" s="3"/>
      <c r="B254" s="3"/>
      <c r="C254" s="3"/>
    </row>
  </sheetData>
  <sheetProtection/>
  <mergeCells count="9">
    <mergeCell ref="A71:I71"/>
    <mergeCell ref="A48:I48"/>
    <mergeCell ref="H1:I1"/>
    <mergeCell ref="A2:I2"/>
    <mergeCell ref="A15:I15"/>
    <mergeCell ref="H35:I35"/>
    <mergeCell ref="A37:I37"/>
    <mergeCell ref="H36:I36"/>
    <mergeCell ref="H70:I70"/>
  </mergeCells>
  <printOptions/>
  <pageMargins left="0.26" right="0.1968503937007874" top="0.77" bottom="0.1968503937007874" header="0.76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H25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11.00390625" style="0" customWidth="1"/>
    <col min="2" max="2" width="34.00390625" style="0" customWidth="1"/>
    <col min="3" max="3" width="15.7109375" style="0" customWidth="1"/>
    <col min="4" max="4" width="14.421875" style="0" customWidth="1"/>
    <col min="5" max="5" width="16.140625" style="0" customWidth="1"/>
    <col min="6" max="6" width="17.7109375" style="0" customWidth="1"/>
    <col min="7" max="7" width="13.421875" style="0" customWidth="1"/>
    <col min="8" max="8" width="15.8515625" style="0" customWidth="1"/>
  </cols>
  <sheetData>
    <row r="3" ht="1.5" customHeight="1"/>
    <row r="4" ht="12.75" hidden="1"/>
    <row r="5" spans="1:8" ht="47.25" customHeight="1">
      <c r="A5" s="587"/>
      <c r="B5" s="588"/>
      <c r="C5" s="588"/>
      <c r="D5" s="588"/>
      <c r="E5" s="588"/>
      <c r="F5" s="588"/>
      <c r="G5" s="588"/>
      <c r="H5" s="588"/>
    </row>
    <row r="6" spans="1:8" ht="13.5" thickBot="1">
      <c r="A6" s="39"/>
      <c r="B6" s="39"/>
      <c r="C6" s="39"/>
      <c r="D6" s="39"/>
      <c r="E6" s="39"/>
      <c r="F6" s="39"/>
      <c r="G6" s="39"/>
      <c r="H6" s="39"/>
    </row>
    <row r="7" spans="1:8" ht="29.25" customHeight="1">
      <c r="A7" s="132"/>
      <c r="B7" s="591"/>
      <c r="C7" s="589"/>
      <c r="D7" s="589"/>
      <c r="E7" s="589"/>
      <c r="F7" s="665"/>
      <c r="G7" s="591"/>
      <c r="H7" s="666"/>
    </row>
    <row r="8" spans="1:8" ht="46.5" customHeight="1">
      <c r="A8" s="133"/>
      <c r="B8" s="592"/>
      <c r="C8" s="141"/>
      <c r="D8" s="141"/>
      <c r="E8" s="101"/>
      <c r="F8" s="134"/>
      <c r="G8" s="101"/>
      <c r="H8" s="102"/>
    </row>
    <row r="9" spans="1:8" ht="12.75">
      <c r="A9" s="125"/>
      <c r="B9" s="127"/>
      <c r="C9" s="142"/>
      <c r="D9" s="143"/>
      <c r="E9" s="46"/>
      <c r="F9" s="44"/>
      <c r="G9" s="47"/>
      <c r="H9" s="48"/>
    </row>
    <row r="10" spans="1:8" ht="12.75">
      <c r="A10" s="125"/>
      <c r="B10" s="127"/>
      <c r="C10" s="142"/>
      <c r="D10" s="143"/>
      <c r="E10" s="46"/>
      <c r="F10" s="44"/>
      <c r="G10" s="47"/>
      <c r="H10" s="48"/>
    </row>
    <row r="11" spans="1:8" ht="12.75">
      <c r="A11" s="125"/>
      <c r="B11" s="127"/>
      <c r="C11" s="142"/>
      <c r="D11" s="143"/>
      <c r="E11" s="46"/>
      <c r="F11" s="44"/>
      <c r="G11" s="47"/>
      <c r="H11" s="48"/>
    </row>
    <row r="12" spans="1:8" ht="12.75">
      <c r="A12" s="125"/>
      <c r="B12" s="127"/>
      <c r="C12" s="142"/>
      <c r="D12" s="143"/>
      <c r="E12" s="46"/>
      <c r="F12" s="44"/>
      <c r="G12" s="47"/>
      <c r="H12" s="48"/>
    </row>
    <row r="13" spans="1:8" ht="12.75">
      <c r="A13" s="125"/>
      <c r="B13" s="127"/>
      <c r="C13" s="142"/>
      <c r="D13" s="143"/>
      <c r="E13" s="46"/>
      <c r="F13" s="44"/>
      <c r="G13" s="47"/>
      <c r="H13" s="48"/>
    </row>
    <row r="14" spans="1:8" ht="12.75">
      <c r="A14" s="125"/>
      <c r="B14" s="127"/>
      <c r="C14" s="142"/>
      <c r="D14" s="143"/>
      <c r="E14" s="46"/>
      <c r="F14" s="44"/>
      <c r="G14" s="47"/>
      <c r="H14" s="48"/>
    </row>
    <row r="15" spans="1:8" ht="12.75">
      <c r="A15" s="125"/>
      <c r="B15" s="127"/>
      <c r="C15" s="142"/>
      <c r="D15" s="143"/>
      <c r="E15" s="46"/>
      <c r="F15" s="44"/>
      <c r="G15" s="47"/>
      <c r="H15" s="48"/>
    </row>
    <row r="16" spans="1:8" ht="12.75">
      <c r="A16" s="125"/>
      <c r="B16" s="127"/>
      <c r="C16" s="142"/>
      <c r="D16" s="143"/>
      <c r="E16" s="46"/>
      <c r="F16" s="44"/>
      <c r="G16" s="47"/>
      <c r="H16" s="48"/>
    </row>
    <row r="17" spans="1:8" ht="12.75">
      <c r="A17" s="125"/>
      <c r="B17" s="127"/>
      <c r="C17" s="142"/>
      <c r="D17" s="143"/>
      <c r="E17" s="46"/>
      <c r="F17" s="44"/>
      <c r="G17" s="47"/>
      <c r="H17" s="48"/>
    </row>
    <row r="18" spans="1:8" ht="12.75">
      <c r="A18" s="125"/>
      <c r="B18" s="127"/>
      <c r="C18" s="142"/>
      <c r="D18" s="143"/>
      <c r="E18" s="46"/>
      <c r="F18" s="44"/>
      <c r="G18" s="47"/>
      <c r="H18" s="48"/>
    </row>
    <row r="19" spans="1:8" ht="12.75">
      <c r="A19" s="125"/>
      <c r="B19" s="127"/>
      <c r="C19" s="142"/>
      <c r="D19" s="143"/>
      <c r="E19" s="46"/>
      <c r="F19" s="44"/>
      <c r="G19" s="47"/>
      <c r="H19" s="48"/>
    </row>
    <row r="20" spans="1:8" ht="12.75">
      <c r="A20" s="125"/>
      <c r="B20" s="127"/>
      <c r="C20" s="142"/>
      <c r="D20" s="143"/>
      <c r="E20" s="46"/>
      <c r="F20" s="44"/>
      <c r="G20" s="47"/>
      <c r="H20" s="48"/>
    </row>
    <row r="21" spans="1:8" ht="12.75">
      <c r="A21" s="125"/>
      <c r="B21" s="127"/>
      <c r="C21" s="142"/>
      <c r="D21" s="143"/>
      <c r="E21" s="46"/>
      <c r="F21" s="44"/>
      <c r="G21" s="47"/>
      <c r="H21" s="48"/>
    </row>
    <row r="22" spans="1:8" ht="12.75">
      <c r="A22" s="125"/>
      <c r="B22" s="127"/>
      <c r="C22" s="142"/>
      <c r="D22" s="143"/>
      <c r="E22" s="46"/>
      <c r="F22" s="44"/>
      <c r="G22" s="47"/>
      <c r="H22" s="48"/>
    </row>
    <row r="23" spans="1:8" ht="13.5" thickBot="1">
      <c r="A23" s="126"/>
      <c r="B23" s="128"/>
      <c r="C23" s="144"/>
      <c r="D23" s="145"/>
      <c r="E23" s="56"/>
      <c r="F23" s="55"/>
      <c r="G23" s="49"/>
      <c r="H23" s="50"/>
    </row>
    <row r="24" spans="1:8" ht="23.25" customHeight="1" thickBot="1">
      <c r="A24" s="103"/>
      <c r="B24" s="104"/>
      <c r="C24" s="105"/>
      <c r="D24" s="129"/>
      <c r="E24" s="105"/>
      <c r="F24" s="130"/>
      <c r="G24" s="129"/>
      <c r="H24" s="106"/>
    </row>
    <row r="25" spans="1:8" ht="30" customHeight="1" thickBot="1">
      <c r="A25" s="39"/>
      <c r="B25" s="107"/>
      <c r="C25" s="105"/>
      <c r="D25" s="104"/>
      <c r="E25" s="105"/>
      <c r="F25" s="130"/>
      <c r="G25" s="105"/>
      <c r="H25" s="131"/>
    </row>
  </sheetData>
  <sheetProtection/>
  <mergeCells count="5">
    <mergeCell ref="A5:H5"/>
    <mergeCell ref="B7:B8"/>
    <mergeCell ref="C7:D7"/>
    <mergeCell ref="E7:F7"/>
    <mergeCell ref="G7:H7"/>
  </mergeCells>
  <printOptions/>
  <pageMargins left="0.46" right="0.44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H20" sqref="A1:H20"/>
    </sheetView>
  </sheetViews>
  <sheetFormatPr defaultColWidth="9.140625" defaultRowHeight="12.75"/>
  <cols>
    <col min="1" max="1" width="5.421875" style="0" customWidth="1"/>
    <col min="2" max="2" width="38.7109375" style="0" customWidth="1"/>
    <col min="3" max="3" width="23.7109375" style="0" hidden="1" customWidth="1"/>
    <col min="4" max="4" width="47.140625" style="0" customWidth="1"/>
    <col min="5" max="5" width="2.28125" style="0" hidden="1" customWidth="1"/>
    <col min="6" max="7" width="9.140625" style="0" hidden="1" customWidth="1"/>
  </cols>
  <sheetData>
    <row r="1" spans="1:7" ht="72.75" customHeight="1">
      <c r="A1" s="676"/>
      <c r="B1" s="643"/>
      <c r="C1" s="643"/>
      <c r="D1" s="643"/>
      <c r="E1" s="643"/>
      <c r="F1" s="643"/>
      <c r="G1" s="643"/>
    </row>
    <row r="2" spans="1:7" ht="53.25" customHeight="1">
      <c r="A2" s="612"/>
      <c r="B2" s="643"/>
      <c r="C2" s="643"/>
      <c r="D2" s="643"/>
      <c r="E2" s="39"/>
      <c r="F2" s="39"/>
      <c r="G2" s="39"/>
    </row>
    <row r="3" spans="1:7" ht="13.5" thickBot="1">
      <c r="A3" s="39"/>
      <c r="B3" s="39"/>
      <c r="C3" s="39"/>
      <c r="D3" s="39"/>
      <c r="E3" s="39"/>
      <c r="F3" s="39"/>
      <c r="G3" s="39"/>
    </row>
    <row r="4" spans="1:7" s="94" customFormat="1" ht="46.5" customHeight="1" thickBot="1">
      <c r="A4" s="137"/>
      <c r="B4" s="138"/>
      <c r="C4" s="139"/>
      <c r="D4" s="139"/>
      <c r="E4" s="93"/>
      <c r="F4" s="93"/>
      <c r="G4" s="93"/>
    </row>
    <row r="5" spans="1:8" s="96" customFormat="1" ht="37.5" customHeight="1">
      <c r="A5" s="668"/>
      <c r="B5" s="677"/>
      <c r="C5" s="674"/>
      <c r="D5" s="674"/>
      <c r="E5" s="57"/>
      <c r="F5" s="57"/>
      <c r="G5" s="57"/>
      <c r="H5" s="95"/>
    </row>
    <row r="6" spans="1:7" s="96" customFormat="1" ht="4.5" customHeight="1" thickBot="1">
      <c r="A6" s="670"/>
      <c r="B6" s="678"/>
      <c r="C6" s="675"/>
      <c r="D6" s="675"/>
      <c r="E6" s="57"/>
      <c r="F6" s="57"/>
      <c r="G6" s="57"/>
    </row>
    <row r="7" spans="1:7" s="96" customFormat="1" ht="26.25" customHeight="1" thickBot="1">
      <c r="A7" s="668"/>
      <c r="B7" s="668"/>
      <c r="C7" s="674"/>
      <c r="D7" s="674"/>
      <c r="E7" s="57"/>
      <c r="F7" s="57"/>
      <c r="G7" s="57"/>
    </row>
    <row r="8" spans="1:7" s="96" customFormat="1" ht="31.5" customHeight="1" hidden="1" thickBot="1">
      <c r="A8" s="669"/>
      <c r="B8" s="669"/>
      <c r="C8" s="667"/>
      <c r="D8" s="680"/>
      <c r="E8" s="57"/>
      <c r="F8" s="57"/>
      <c r="G8" s="57"/>
    </row>
    <row r="9" spans="1:7" s="98" customFormat="1" ht="44.25" customHeight="1" hidden="1" thickBot="1">
      <c r="A9" s="670"/>
      <c r="B9" s="670"/>
      <c r="C9" s="675"/>
      <c r="D9" s="681"/>
      <c r="E9" s="97"/>
      <c r="F9" s="97"/>
      <c r="G9" s="97"/>
    </row>
    <row r="10" spans="1:4" s="96" customFormat="1" ht="12.75">
      <c r="A10" s="668"/>
      <c r="B10" s="671"/>
      <c r="C10" s="674"/>
      <c r="D10" s="674"/>
    </row>
    <row r="11" spans="1:4" s="96" customFormat="1" ht="12.75">
      <c r="A11" s="669"/>
      <c r="B11" s="672"/>
      <c r="C11" s="667"/>
      <c r="D11" s="667"/>
    </row>
    <row r="12" spans="1:4" s="96" customFormat="1" ht="12.75">
      <c r="A12" s="669"/>
      <c r="B12" s="672"/>
      <c r="C12" s="667"/>
      <c r="D12" s="667"/>
    </row>
    <row r="13" spans="1:4" s="96" customFormat="1" ht="24" customHeight="1" thickBot="1">
      <c r="A13" s="670"/>
      <c r="B13" s="673"/>
      <c r="C13" s="675"/>
      <c r="D13" s="675"/>
    </row>
    <row r="14" spans="1:4" s="96" customFormat="1" ht="51.75" customHeight="1" thickBot="1">
      <c r="A14" s="99"/>
      <c r="B14" s="100"/>
      <c r="C14" s="146"/>
      <c r="D14" s="146"/>
    </row>
    <row r="15" spans="1:4" s="96" customFormat="1" ht="30" customHeight="1" thickBot="1">
      <c r="A15" s="99"/>
      <c r="B15" s="100"/>
      <c r="C15" s="146"/>
      <c r="D15" s="146"/>
    </row>
    <row r="16" spans="1:4" s="96" customFormat="1" ht="12.75">
      <c r="A16" s="669"/>
      <c r="B16" s="671"/>
      <c r="C16" s="667"/>
      <c r="D16" s="667"/>
    </row>
    <row r="17" spans="1:4" s="96" customFormat="1" ht="30.75" customHeight="1">
      <c r="A17" s="669"/>
      <c r="B17" s="672"/>
      <c r="C17" s="667"/>
      <c r="D17" s="667"/>
    </row>
    <row r="18" spans="1:4" s="96" customFormat="1" ht="24" customHeight="1">
      <c r="A18" s="621"/>
      <c r="B18" s="621"/>
      <c r="C18" s="140"/>
      <c r="D18" s="140"/>
    </row>
    <row r="19" spans="1:4" s="96" customFormat="1" ht="21.75" customHeight="1">
      <c r="A19" s="679"/>
      <c r="B19" s="679"/>
      <c r="C19" s="679"/>
      <c r="D19" s="679"/>
    </row>
    <row r="37" ht="12.75">
      <c r="A37" t="s">
        <v>39</v>
      </c>
    </row>
  </sheetData>
  <sheetProtection/>
  <mergeCells count="20">
    <mergeCell ref="A18:B18"/>
    <mergeCell ref="A19:D19"/>
    <mergeCell ref="D10:D13"/>
    <mergeCell ref="A7:A9"/>
    <mergeCell ref="B7:B9"/>
    <mergeCell ref="C7:C9"/>
    <mergeCell ref="D7:D9"/>
    <mergeCell ref="A16:A17"/>
    <mergeCell ref="B16:B17"/>
    <mergeCell ref="C16:C17"/>
    <mergeCell ref="D16:D17"/>
    <mergeCell ref="A10:A13"/>
    <mergeCell ref="B10:B13"/>
    <mergeCell ref="C10:C13"/>
    <mergeCell ref="A1:G1"/>
    <mergeCell ref="A5:A6"/>
    <mergeCell ref="B5:B6"/>
    <mergeCell ref="C5:C6"/>
    <mergeCell ref="D5:D6"/>
    <mergeCell ref="A2:D2"/>
  </mergeCells>
  <printOptions/>
  <pageMargins left="0.82" right="0.29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16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30.8515625" style="0" customWidth="1"/>
    <col min="4" max="4" width="15.140625" style="0" customWidth="1"/>
    <col min="5" max="5" width="14.421875" style="0" customWidth="1"/>
    <col min="6" max="6" width="18.7109375" style="0" customWidth="1"/>
  </cols>
  <sheetData>
    <row r="2" spans="2:7" ht="37.5" customHeight="1">
      <c r="B2" s="604" t="s">
        <v>44</v>
      </c>
      <c r="C2" s="604"/>
      <c r="D2" s="604"/>
      <c r="E2" s="604"/>
      <c r="F2" s="604"/>
      <c r="G2" s="150"/>
    </row>
    <row r="3" spans="2:7" ht="41.25" customHeight="1">
      <c r="B3" s="602" t="s">
        <v>50</v>
      </c>
      <c r="C3" s="602"/>
      <c r="D3" s="602"/>
      <c r="E3" s="602"/>
      <c r="F3" s="602"/>
      <c r="G3" s="149"/>
    </row>
    <row r="4" spans="2:7" ht="12.75">
      <c r="B4" s="1"/>
      <c r="C4" s="1"/>
      <c r="D4" s="10"/>
      <c r="E4" s="1"/>
      <c r="F4" s="1"/>
      <c r="G4" s="1"/>
    </row>
    <row r="5" spans="2:7" ht="13.5" thickBot="1">
      <c r="B5" s="1"/>
      <c r="C5" s="1"/>
      <c r="D5" s="10"/>
      <c r="E5" s="1"/>
      <c r="F5" s="1"/>
      <c r="G5" s="1"/>
    </row>
    <row r="6" spans="2:7" ht="68.25" customHeight="1" thickBot="1">
      <c r="B6" s="111" t="s">
        <v>0</v>
      </c>
      <c r="C6" s="112" t="s">
        <v>23</v>
      </c>
      <c r="D6" s="113" t="s">
        <v>24</v>
      </c>
      <c r="E6" s="113" t="s">
        <v>25</v>
      </c>
      <c r="F6" s="114" t="s">
        <v>43</v>
      </c>
      <c r="G6" s="11"/>
    </row>
    <row r="7" spans="2:7" ht="12.75">
      <c r="B7" s="170" t="s">
        <v>28</v>
      </c>
      <c r="C7" s="595" t="s">
        <v>29</v>
      </c>
      <c r="D7" s="596"/>
      <c r="E7" s="596"/>
      <c r="F7" s="597"/>
      <c r="G7" s="1"/>
    </row>
    <row r="8" spans="2:7" ht="15.75" customHeight="1" thickBot="1">
      <c r="B8" s="171"/>
      <c r="C8" s="32"/>
      <c r="D8" s="34"/>
      <c r="E8" s="89">
        <f>SUM(E9:E11)</f>
        <v>96909.47</v>
      </c>
      <c r="F8" s="90">
        <f>SUM(F9:F11)</f>
        <v>16662.21</v>
      </c>
      <c r="G8" s="1"/>
    </row>
    <row r="9" spans="2:7" ht="15.75" customHeight="1" thickTop="1">
      <c r="B9" s="165" t="s">
        <v>26</v>
      </c>
      <c r="C9" s="17" t="s">
        <v>45</v>
      </c>
      <c r="D9" s="12">
        <v>2009</v>
      </c>
      <c r="E9" s="36">
        <v>2450.2</v>
      </c>
      <c r="F9" s="37">
        <v>0</v>
      </c>
      <c r="G9" s="1"/>
    </row>
    <row r="10" spans="2:7" ht="15.75" customHeight="1">
      <c r="B10" s="165">
        <v>2</v>
      </c>
      <c r="C10" s="17" t="s">
        <v>45</v>
      </c>
      <c r="D10" s="12">
        <v>2009</v>
      </c>
      <c r="E10" s="36">
        <v>444.56</v>
      </c>
      <c r="F10" s="37">
        <v>0</v>
      </c>
      <c r="G10" s="1"/>
    </row>
    <row r="11" spans="2:7" ht="16.5" customHeight="1">
      <c r="B11" s="165" t="s">
        <v>27</v>
      </c>
      <c r="C11" s="17" t="s">
        <v>46</v>
      </c>
      <c r="D11" s="12">
        <v>2009</v>
      </c>
      <c r="E11" s="4">
        <v>94014.71</v>
      </c>
      <c r="F11" s="5">
        <v>16662.21</v>
      </c>
      <c r="G11" s="1"/>
    </row>
    <row r="12" spans="2:7" ht="13.5" thickBot="1">
      <c r="B12" s="599" t="s">
        <v>30</v>
      </c>
      <c r="C12" s="600"/>
      <c r="D12" s="601"/>
      <c r="E12" s="116">
        <f>SUM(E9:E11)</f>
        <v>96909.47</v>
      </c>
      <c r="F12" s="117">
        <f>SUM(F9:F11)</f>
        <v>16662.21</v>
      </c>
      <c r="G12" s="1"/>
    </row>
    <row r="14" spans="3:5" ht="12.75">
      <c r="C14" s="181"/>
      <c r="E14" s="98"/>
    </row>
    <row r="16" ht="12.75">
      <c r="B16" s="180" t="s">
        <v>47</v>
      </c>
    </row>
  </sheetData>
  <sheetProtection/>
  <mergeCells count="4">
    <mergeCell ref="B12:D12"/>
    <mergeCell ref="C7:F7"/>
    <mergeCell ref="B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V52"/>
  <sheetViews>
    <sheetView zoomScalePageLayoutView="0" workbookViewId="0" topLeftCell="A13">
      <selection activeCell="BQ21" sqref="BQ21"/>
    </sheetView>
  </sheetViews>
  <sheetFormatPr defaultColWidth="9.140625" defaultRowHeight="12.75"/>
  <cols>
    <col min="1" max="1" width="3.7109375" style="0" customWidth="1"/>
    <col min="2" max="2" width="32.28125" style="0" customWidth="1"/>
    <col min="3" max="14" width="0" style="0" hidden="1" customWidth="1"/>
    <col min="15" max="15" width="13.57421875" style="0" customWidth="1"/>
    <col min="16" max="16" width="12.7109375" style="0" customWidth="1"/>
    <col min="17" max="28" width="0" style="0" hidden="1" customWidth="1"/>
    <col min="29" max="29" width="13.140625" style="0" customWidth="1"/>
    <col min="30" max="41" width="0" style="0" hidden="1" customWidth="1"/>
    <col min="42" max="42" width="13.57421875" style="0" customWidth="1"/>
    <col min="43" max="43" width="12.421875" style="0" customWidth="1"/>
    <col min="44" max="55" width="0" style="0" hidden="1" customWidth="1"/>
    <col min="56" max="56" width="14.57421875" style="0" customWidth="1"/>
    <col min="57" max="68" width="0" style="0" hidden="1" customWidth="1"/>
    <col min="69" max="69" width="13.421875" style="0" customWidth="1"/>
  </cols>
  <sheetData>
    <row r="1" spans="1:69" ht="18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84" t="s">
        <v>227</v>
      </c>
    </row>
    <row r="2" spans="1:69" ht="15">
      <c r="A2" s="574" t="s">
        <v>337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  <c r="AJ2" s="574"/>
      <c r="AK2" s="574"/>
      <c r="AL2" s="574"/>
      <c r="AM2" s="574"/>
      <c r="AN2" s="574"/>
      <c r="AO2" s="574"/>
      <c r="AP2" s="574"/>
      <c r="AQ2" s="574"/>
      <c r="AR2" s="574"/>
      <c r="AS2" s="574"/>
      <c r="AT2" s="574"/>
      <c r="AU2" s="574"/>
      <c r="AV2" s="574"/>
      <c r="AW2" s="574"/>
      <c r="AX2" s="574"/>
      <c r="AY2" s="574"/>
      <c r="AZ2" s="574"/>
      <c r="BA2" s="574"/>
      <c r="BB2" s="574"/>
      <c r="BC2" s="574"/>
      <c r="BD2" s="574"/>
      <c r="BE2" s="574"/>
      <c r="BF2" s="574"/>
      <c r="BG2" s="574"/>
      <c r="BH2" s="574"/>
      <c r="BI2" s="574"/>
      <c r="BJ2" s="574"/>
      <c r="BK2" s="574"/>
      <c r="BL2" s="574"/>
      <c r="BM2" s="574"/>
      <c r="BN2" s="574"/>
      <c r="BO2" s="574"/>
      <c r="BP2" s="574"/>
      <c r="BQ2" s="574"/>
    </row>
    <row r="3" spans="1:6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42" customHeight="1">
      <c r="A5" s="579" t="s">
        <v>0</v>
      </c>
      <c r="B5" s="580" t="s">
        <v>1</v>
      </c>
      <c r="C5" s="580" t="s">
        <v>278</v>
      </c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71" t="s">
        <v>279</v>
      </c>
      <c r="Q5" s="682" t="s">
        <v>288</v>
      </c>
      <c r="R5" s="682"/>
      <c r="S5" s="682"/>
      <c r="T5" s="682"/>
      <c r="U5" s="682"/>
      <c r="V5" s="682"/>
      <c r="W5" s="682"/>
      <c r="X5" s="682"/>
      <c r="Y5" s="682"/>
      <c r="Z5" s="682"/>
      <c r="AA5" s="682"/>
      <c r="AB5" s="682"/>
      <c r="AC5" s="682"/>
      <c r="AD5" s="580" t="s">
        <v>306</v>
      </c>
      <c r="AE5" s="580"/>
      <c r="AF5" s="580"/>
      <c r="AG5" s="580"/>
      <c r="AH5" s="580"/>
      <c r="AI5" s="580"/>
      <c r="AJ5" s="580"/>
      <c r="AK5" s="580"/>
      <c r="AL5" s="580"/>
      <c r="AM5" s="580"/>
      <c r="AN5" s="580"/>
      <c r="AO5" s="580"/>
      <c r="AP5" s="580"/>
      <c r="AQ5" s="571" t="s">
        <v>307</v>
      </c>
      <c r="AR5" s="682" t="s">
        <v>338</v>
      </c>
      <c r="AS5" s="682"/>
      <c r="AT5" s="682"/>
      <c r="AU5" s="682"/>
      <c r="AV5" s="682"/>
      <c r="AW5" s="682"/>
      <c r="AX5" s="682"/>
      <c r="AY5" s="682"/>
      <c r="AZ5" s="682"/>
      <c r="BA5" s="682"/>
      <c r="BB5" s="682"/>
      <c r="BC5" s="682"/>
      <c r="BD5" s="682"/>
      <c r="BE5" s="682" t="s">
        <v>339</v>
      </c>
      <c r="BF5" s="682"/>
      <c r="BG5" s="682"/>
      <c r="BH5" s="682"/>
      <c r="BI5" s="682"/>
      <c r="BJ5" s="682"/>
      <c r="BK5" s="682"/>
      <c r="BL5" s="682"/>
      <c r="BM5" s="682"/>
      <c r="BN5" s="682"/>
      <c r="BO5" s="682"/>
      <c r="BP5" s="682"/>
      <c r="BQ5" s="682"/>
    </row>
    <row r="6" spans="1:69" ht="32.25" customHeight="1" hidden="1">
      <c r="A6" s="579"/>
      <c r="B6" s="580"/>
      <c r="C6" s="355" t="s">
        <v>167</v>
      </c>
      <c r="D6" s="355" t="s">
        <v>168</v>
      </c>
      <c r="E6" s="355" t="s">
        <v>169</v>
      </c>
      <c r="F6" s="355" t="s">
        <v>170</v>
      </c>
      <c r="G6" s="355" t="s">
        <v>80</v>
      </c>
      <c r="H6" s="355" t="s">
        <v>171</v>
      </c>
      <c r="I6" s="355" t="s">
        <v>172</v>
      </c>
      <c r="J6" s="355" t="s">
        <v>173</v>
      </c>
      <c r="K6" s="355" t="s">
        <v>174</v>
      </c>
      <c r="L6" s="355" t="s">
        <v>175</v>
      </c>
      <c r="M6" s="355" t="s">
        <v>176</v>
      </c>
      <c r="N6" s="355" t="s">
        <v>177</v>
      </c>
      <c r="O6" s="354" t="s">
        <v>178</v>
      </c>
      <c r="P6" s="354" t="s">
        <v>178</v>
      </c>
      <c r="Q6" s="355" t="s">
        <v>167</v>
      </c>
      <c r="R6" s="355" t="s">
        <v>168</v>
      </c>
      <c r="S6" s="355" t="s">
        <v>169</v>
      </c>
      <c r="T6" s="355" t="s">
        <v>170</v>
      </c>
      <c r="U6" s="355" t="s">
        <v>80</v>
      </c>
      <c r="V6" s="355" t="s">
        <v>171</v>
      </c>
      <c r="W6" s="355" t="s">
        <v>172</v>
      </c>
      <c r="X6" s="355" t="s">
        <v>173</v>
      </c>
      <c r="Y6" s="355" t="s">
        <v>174</v>
      </c>
      <c r="Z6" s="355" t="s">
        <v>175</v>
      </c>
      <c r="AA6" s="356" t="s">
        <v>176</v>
      </c>
      <c r="AB6" s="356" t="s">
        <v>177</v>
      </c>
      <c r="AC6" s="354" t="s">
        <v>178</v>
      </c>
      <c r="AD6" s="355" t="s">
        <v>167</v>
      </c>
      <c r="AE6" s="355" t="s">
        <v>168</v>
      </c>
      <c r="AF6" s="355" t="s">
        <v>169</v>
      </c>
      <c r="AG6" s="355" t="s">
        <v>170</v>
      </c>
      <c r="AH6" s="355" t="s">
        <v>80</v>
      </c>
      <c r="AI6" s="355" t="s">
        <v>171</v>
      </c>
      <c r="AJ6" s="355" t="s">
        <v>172</v>
      </c>
      <c r="AK6" s="355" t="s">
        <v>173</v>
      </c>
      <c r="AL6" s="355" t="s">
        <v>174</v>
      </c>
      <c r="AM6" s="355" t="s">
        <v>175</v>
      </c>
      <c r="AN6" s="355" t="s">
        <v>176</v>
      </c>
      <c r="AO6" s="355" t="s">
        <v>177</v>
      </c>
      <c r="AP6" s="354" t="s">
        <v>178</v>
      </c>
      <c r="AQ6" s="354" t="s">
        <v>178</v>
      </c>
      <c r="AR6" s="355" t="s">
        <v>167</v>
      </c>
      <c r="AS6" s="355" t="s">
        <v>168</v>
      </c>
      <c r="AT6" s="355" t="s">
        <v>169</v>
      </c>
      <c r="AU6" s="355" t="s">
        <v>170</v>
      </c>
      <c r="AV6" s="355" t="s">
        <v>80</v>
      </c>
      <c r="AW6" s="355" t="s">
        <v>171</v>
      </c>
      <c r="AX6" s="355" t="s">
        <v>172</v>
      </c>
      <c r="AY6" s="355" t="s">
        <v>173</v>
      </c>
      <c r="AZ6" s="355" t="s">
        <v>174</v>
      </c>
      <c r="BA6" s="355" t="s">
        <v>175</v>
      </c>
      <c r="BB6" s="356" t="s">
        <v>176</v>
      </c>
      <c r="BC6" s="356" t="s">
        <v>177</v>
      </c>
      <c r="BD6" s="354" t="s">
        <v>178</v>
      </c>
      <c r="BE6" s="355" t="s">
        <v>167</v>
      </c>
      <c r="BF6" s="355" t="s">
        <v>168</v>
      </c>
      <c r="BG6" s="355" t="s">
        <v>169</v>
      </c>
      <c r="BH6" s="355" t="s">
        <v>170</v>
      </c>
      <c r="BI6" s="355" t="s">
        <v>80</v>
      </c>
      <c r="BJ6" s="355" t="s">
        <v>171</v>
      </c>
      <c r="BK6" s="355" t="s">
        <v>172</v>
      </c>
      <c r="BL6" s="355" t="s">
        <v>173</v>
      </c>
      <c r="BM6" s="355" t="s">
        <v>174</v>
      </c>
      <c r="BN6" s="355" t="s">
        <v>175</v>
      </c>
      <c r="BO6" s="355" t="s">
        <v>176</v>
      </c>
      <c r="BP6" s="355" t="s">
        <v>177</v>
      </c>
      <c r="BQ6" s="354" t="s">
        <v>178</v>
      </c>
    </row>
    <row r="7" spans="1:69" ht="16.5" customHeight="1">
      <c r="A7" s="229">
        <v>105</v>
      </c>
      <c r="B7" s="230" t="s">
        <v>2</v>
      </c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288">
        <v>7550662.26</v>
      </c>
      <c r="P7" s="288">
        <v>1818329.97</v>
      </c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>
        <f aca="true" t="shared" si="0" ref="AC7:AC45">O7-P7</f>
        <v>5732332.29</v>
      </c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288">
        <v>7550662.26</v>
      </c>
      <c r="AQ7" s="288">
        <v>2007096.53</v>
      </c>
      <c r="AR7" s="357"/>
      <c r="AS7" s="357"/>
      <c r="AT7" s="357"/>
      <c r="AU7" s="357"/>
      <c r="AV7" s="357"/>
      <c r="AW7" s="357"/>
      <c r="AX7" s="357"/>
      <c r="AY7" s="357"/>
      <c r="AZ7" s="357"/>
      <c r="BA7" s="357"/>
      <c r="BB7" s="357"/>
      <c r="BC7" s="357"/>
      <c r="BD7" s="357">
        <f aca="true" t="shared" si="1" ref="BD7:BD45">AP7-AQ7</f>
        <v>5543565.7299999995</v>
      </c>
      <c r="BE7" s="357"/>
      <c r="BF7" s="357"/>
      <c r="BG7" s="357"/>
      <c r="BH7" s="357"/>
      <c r="BI7" s="357"/>
      <c r="BJ7" s="357"/>
      <c r="BK7" s="357"/>
      <c r="BL7" s="357"/>
      <c r="BM7" s="357"/>
      <c r="BN7" s="357"/>
      <c r="BO7" s="357"/>
      <c r="BP7" s="357"/>
      <c r="BQ7" s="357">
        <f aca="true" t="shared" si="2" ref="BQ7:BQ45">AP7-O7</f>
        <v>0</v>
      </c>
    </row>
    <row r="8" spans="1:69" ht="16.5" customHeight="1">
      <c r="A8" s="229">
        <v>101</v>
      </c>
      <c r="B8" s="230" t="s">
        <v>59</v>
      </c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288">
        <v>948632.71</v>
      </c>
      <c r="P8" s="288">
        <v>421178.71</v>
      </c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>
        <f t="shared" si="0"/>
        <v>527454</v>
      </c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288">
        <v>948632.71</v>
      </c>
      <c r="AQ8" s="288">
        <v>444894.53</v>
      </c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7"/>
      <c r="BD8" s="357">
        <f t="shared" si="1"/>
        <v>503738.17999999993</v>
      </c>
      <c r="BE8" s="357"/>
      <c r="BF8" s="357"/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357">
        <f t="shared" si="2"/>
        <v>0</v>
      </c>
    </row>
    <row r="9" spans="1:69" ht="16.5" customHeight="1">
      <c r="A9" s="229">
        <v>102</v>
      </c>
      <c r="B9" s="230" t="s">
        <v>179</v>
      </c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288">
        <v>145485.24</v>
      </c>
      <c r="P9" s="288">
        <v>6061.85</v>
      </c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>
        <f t="shared" si="0"/>
        <v>139423.38999999998</v>
      </c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288">
        <v>145485.24</v>
      </c>
      <c r="AQ9" s="288">
        <v>9698.98</v>
      </c>
      <c r="AR9" s="357"/>
      <c r="AS9" s="357"/>
      <c r="AT9" s="357"/>
      <c r="AU9" s="357"/>
      <c r="AV9" s="357"/>
      <c r="AW9" s="357"/>
      <c r="AX9" s="357"/>
      <c r="AY9" s="357"/>
      <c r="AZ9" s="357"/>
      <c r="BA9" s="357"/>
      <c r="BB9" s="357"/>
      <c r="BC9" s="357"/>
      <c r="BD9" s="357">
        <f t="shared" si="1"/>
        <v>135786.25999999998</v>
      </c>
      <c r="BE9" s="357"/>
      <c r="BF9" s="357"/>
      <c r="BG9" s="357"/>
      <c r="BH9" s="357"/>
      <c r="BI9" s="357"/>
      <c r="BJ9" s="357"/>
      <c r="BK9" s="357"/>
      <c r="BL9" s="357"/>
      <c r="BM9" s="357"/>
      <c r="BN9" s="357"/>
      <c r="BO9" s="357"/>
      <c r="BP9" s="357"/>
      <c r="BQ9" s="357">
        <f t="shared" si="2"/>
        <v>0</v>
      </c>
    </row>
    <row r="10" spans="1:69" ht="14.25" customHeight="1">
      <c r="A10" s="229">
        <v>106</v>
      </c>
      <c r="B10" s="230" t="s">
        <v>35</v>
      </c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288">
        <v>744744.86</v>
      </c>
      <c r="P10" s="288">
        <v>502085.32</v>
      </c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>
        <f t="shared" si="0"/>
        <v>242659.53999999998</v>
      </c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288">
        <v>836283.5</v>
      </c>
      <c r="AQ10" s="288">
        <v>522053.66</v>
      </c>
      <c r="AR10" s="357"/>
      <c r="AS10" s="357"/>
      <c r="AT10" s="357"/>
      <c r="AU10" s="357"/>
      <c r="AV10" s="357"/>
      <c r="AW10" s="357"/>
      <c r="AX10" s="357"/>
      <c r="AY10" s="357"/>
      <c r="AZ10" s="357"/>
      <c r="BA10" s="357"/>
      <c r="BB10" s="357"/>
      <c r="BC10" s="357"/>
      <c r="BD10" s="357">
        <f t="shared" si="1"/>
        <v>314229.84</v>
      </c>
      <c r="BE10" s="357"/>
      <c r="BF10" s="357"/>
      <c r="BG10" s="357"/>
      <c r="BH10" s="357"/>
      <c r="BI10" s="357"/>
      <c r="BJ10" s="357"/>
      <c r="BK10" s="357"/>
      <c r="BL10" s="357"/>
      <c r="BM10" s="357"/>
      <c r="BN10" s="357"/>
      <c r="BO10" s="357"/>
      <c r="BP10" s="357"/>
      <c r="BQ10" s="357">
        <f t="shared" si="2"/>
        <v>91538.64000000001</v>
      </c>
    </row>
    <row r="11" spans="1:69" ht="14.25" customHeight="1">
      <c r="A11" s="229">
        <v>107</v>
      </c>
      <c r="B11" s="230" t="s">
        <v>77</v>
      </c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288">
        <v>31760405.09</v>
      </c>
      <c r="P11" s="404">
        <v>9731673.24</v>
      </c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>
        <f t="shared" si="0"/>
        <v>22028731.85</v>
      </c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288">
        <v>31760405.09</v>
      </c>
      <c r="AQ11" s="404">
        <v>10525683.36</v>
      </c>
      <c r="AR11" s="357"/>
      <c r="AS11" s="357"/>
      <c r="AT11" s="357"/>
      <c r="AU11" s="357"/>
      <c r="AV11" s="357"/>
      <c r="AW11" s="357"/>
      <c r="AX11" s="357"/>
      <c r="AY11" s="357"/>
      <c r="AZ11" s="357"/>
      <c r="BA11" s="357"/>
      <c r="BB11" s="357"/>
      <c r="BC11" s="357"/>
      <c r="BD11" s="357">
        <f t="shared" si="1"/>
        <v>21234721.73</v>
      </c>
      <c r="BE11" s="357"/>
      <c r="BF11" s="357"/>
      <c r="BG11" s="357"/>
      <c r="BH11" s="357"/>
      <c r="BI11" s="357"/>
      <c r="BJ11" s="357"/>
      <c r="BK11" s="357"/>
      <c r="BL11" s="357"/>
      <c r="BM11" s="357"/>
      <c r="BN11" s="357"/>
      <c r="BO11" s="357"/>
      <c r="BP11" s="357"/>
      <c r="BQ11" s="357">
        <f t="shared" si="2"/>
        <v>0</v>
      </c>
    </row>
    <row r="12" spans="1:69" ht="16.5" customHeight="1">
      <c r="A12" s="229">
        <v>109</v>
      </c>
      <c r="B12" s="230" t="s">
        <v>3</v>
      </c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288">
        <v>5377141.67</v>
      </c>
      <c r="P12" s="404">
        <v>582579.02</v>
      </c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>
        <f t="shared" si="0"/>
        <v>4794562.65</v>
      </c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288">
        <v>5377141.67</v>
      </c>
      <c r="AQ12" s="404">
        <v>717007.57</v>
      </c>
      <c r="AR12" s="357"/>
      <c r="AS12" s="357"/>
      <c r="AT12" s="357"/>
      <c r="AU12" s="357"/>
      <c r="AV12" s="357"/>
      <c r="AW12" s="357"/>
      <c r="AX12" s="357"/>
      <c r="AY12" s="357"/>
      <c r="AZ12" s="357"/>
      <c r="BA12" s="357"/>
      <c r="BB12" s="357"/>
      <c r="BC12" s="357"/>
      <c r="BD12" s="357">
        <f t="shared" si="1"/>
        <v>4660134.1</v>
      </c>
      <c r="BE12" s="357"/>
      <c r="BF12" s="357"/>
      <c r="BG12" s="357"/>
      <c r="BH12" s="357"/>
      <c r="BI12" s="357"/>
      <c r="BJ12" s="357"/>
      <c r="BK12" s="357"/>
      <c r="BL12" s="357"/>
      <c r="BM12" s="357"/>
      <c r="BN12" s="357"/>
      <c r="BO12" s="357"/>
      <c r="BP12" s="357"/>
      <c r="BQ12" s="357">
        <f t="shared" si="2"/>
        <v>0</v>
      </c>
    </row>
    <row r="13" spans="1:69" ht="17.25" customHeight="1">
      <c r="A13" s="229">
        <v>110</v>
      </c>
      <c r="B13" s="230" t="s">
        <v>81</v>
      </c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288">
        <v>4880635.56</v>
      </c>
      <c r="P13" s="404">
        <v>1176786.51</v>
      </c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>
        <f t="shared" si="0"/>
        <v>3703849.05</v>
      </c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288">
        <v>4880635.56</v>
      </c>
      <c r="AQ13" s="404">
        <v>1248810.57</v>
      </c>
      <c r="AR13" s="357"/>
      <c r="AS13" s="357"/>
      <c r="AT13" s="357"/>
      <c r="AU13" s="357"/>
      <c r="AV13" s="357"/>
      <c r="AW13" s="357"/>
      <c r="AX13" s="357"/>
      <c r="AY13" s="357"/>
      <c r="AZ13" s="357"/>
      <c r="BA13" s="357"/>
      <c r="BB13" s="357"/>
      <c r="BC13" s="357"/>
      <c r="BD13" s="357">
        <f t="shared" si="1"/>
        <v>3631824.9899999993</v>
      </c>
      <c r="BE13" s="357"/>
      <c r="BF13" s="357"/>
      <c r="BG13" s="357"/>
      <c r="BH13" s="357"/>
      <c r="BI13" s="357"/>
      <c r="BJ13" s="357"/>
      <c r="BK13" s="357"/>
      <c r="BL13" s="357"/>
      <c r="BM13" s="357"/>
      <c r="BN13" s="357"/>
      <c r="BO13" s="357"/>
      <c r="BP13" s="357"/>
      <c r="BQ13" s="357">
        <f t="shared" si="2"/>
        <v>0</v>
      </c>
    </row>
    <row r="14" spans="1:69" ht="17.25" customHeight="1">
      <c r="A14" s="229">
        <v>211</v>
      </c>
      <c r="B14" s="230" t="s">
        <v>34</v>
      </c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485">
        <v>26754419.95</v>
      </c>
      <c r="P14" s="486">
        <v>18010300.11</v>
      </c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>
        <f t="shared" si="0"/>
        <v>8744119.84</v>
      </c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485">
        <v>27234779.93</v>
      </c>
      <c r="AQ14" s="486">
        <v>19016217.9</v>
      </c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>
        <f t="shared" si="1"/>
        <v>8218562.030000001</v>
      </c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>
        <f t="shared" si="2"/>
        <v>480359.98000000045</v>
      </c>
    </row>
    <row r="15" spans="1:69" ht="15" customHeight="1">
      <c r="A15" s="229">
        <v>220</v>
      </c>
      <c r="B15" s="230" t="s">
        <v>36</v>
      </c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485">
        <v>42694578.91</v>
      </c>
      <c r="P15" s="486">
        <v>25771326.04</v>
      </c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>
        <f t="shared" si="0"/>
        <v>16923252.869999997</v>
      </c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485">
        <v>45489268.92</v>
      </c>
      <c r="AQ15" s="486">
        <v>27301485.14</v>
      </c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>
        <f t="shared" si="1"/>
        <v>18187783.78</v>
      </c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357"/>
      <c r="BP15" s="357"/>
      <c r="BQ15" s="357">
        <f t="shared" si="2"/>
        <v>2794690.0100000054</v>
      </c>
    </row>
    <row r="16" spans="1:69" ht="15" customHeight="1">
      <c r="A16" s="229">
        <v>225</v>
      </c>
      <c r="B16" s="230" t="s">
        <v>250</v>
      </c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485">
        <v>117464.26</v>
      </c>
      <c r="P16" s="486">
        <v>37319.31</v>
      </c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>
        <f t="shared" si="0"/>
        <v>80144.95</v>
      </c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485">
        <v>117464.26</v>
      </c>
      <c r="AQ16" s="486">
        <v>40255.92</v>
      </c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>
        <f t="shared" si="1"/>
        <v>77208.34</v>
      </c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357"/>
      <c r="BP16" s="357"/>
      <c r="BQ16" s="357">
        <f t="shared" si="2"/>
        <v>0</v>
      </c>
    </row>
    <row r="17" spans="1:74" ht="15" customHeight="1">
      <c r="A17" s="229">
        <v>226</v>
      </c>
      <c r="B17" s="230" t="s">
        <v>4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485">
        <v>1406474.18</v>
      </c>
      <c r="P17" s="486">
        <v>769940.46</v>
      </c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7">
        <f t="shared" si="0"/>
        <v>636533.72</v>
      </c>
      <c r="AD17" s="483"/>
      <c r="AE17" s="483"/>
      <c r="AF17" s="483"/>
      <c r="AG17" s="483"/>
      <c r="AH17" s="483"/>
      <c r="AI17" s="483"/>
      <c r="AJ17" s="483"/>
      <c r="AK17" s="483"/>
      <c r="AL17" s="483"/>
      <c r="AM17" s="483"/>
      <c r="AN17" s="483"/>
      <c r="AO17" s="483"/>
      <c r="AP17" s="485">
        <v>1406474.18</v>
      </c>
      <c r="AQ17" s="486">
        <v>801297.53</v>
      </c>
      <c r="AR17" s="357"/>
      <c r="AS17" s="357"/>
      <c r="AT17" s="357"/>
      <c r="AU17" s="357"/>
      <c r="AV17" s="357"/>
      <c r="AW17" s="357"/>
      <c r="AX17" s="357"/>
      <c r="AY17" s="357"/>
      <c r="AZ17" s="357"/>
      <c r="BA17" s="357"/>
      <c r="BB17" s="357"/>
      <c r="BC17" s="357"/>
      <c r="BD17" s="357">
        <f t="shared" si="1"/>
        <v>605176.6499999999</v>
      </c>
      <c r="BE17" s="357"/>
      <c r="BF17" s="357"/>
      <c r="BG17" s="357"/>
      <c r="BH17" s="357"/>
      <c r="BI17" s="357"/>
      <c r="BJ17" s="357"/>
      <c r="BK17" s="357"/>
      <c r="BL17" s="357"/>
      <c r="BM17" s="357"/>
      <c r="BN17" s="357"/>
      <c r="BO17" s="357"/>
      <c r="BP17" s="357"/>
      <c r="BQ17" s="357">
        <f t="shared" si="2"/>
        <v>0</v>
      </c>
      <c r="BV17" s="482"/>
    </row>
    <row r="18" spans="1:69" ht="15" customHeight="1">
      <c r="A18" s="229">
        <v>290</v>
      </c>
      <c r="B18" s="230" t="s">
        <v>82</v>
      </c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485">
        <v>7069040.37</v>
      </c>
      <c r="P18" s="485">
        <v>1194933.05</v>
      </c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>
        <f t="shared" si="0"/>
        <v>5874107.32</v>
      </c>
      <c r="AD18" s="483"/>
      <c r="AE18" s="483"/>
      <c r="AF18" s="483"/>
      <c r="AG18" s="483"/>
      <c r="AH18" s="483"/>
      <c r="AI18" s="483"/>
      <c r="AJ18" s="483"/>
      <c r="AK18" s="483"/>
      <c r="AL18" s="483"/>
      <c r="AM18" s="483"/>
      <c r="AN18" s="483"/>
      <c r="AO18" s="483"/>
      <c r="AP18" s="485">
        <v>7168621.17</v>
      </c>
      <c r="AQ18" s="485">
        <v>1372013.4</v>
      </c>
      <c r="AR18" s="357"/>
      <c r="AS18" s="357"/>
      <c r="AT18" s="357"/>
      <c r="AU18" s="357"/>
      <c r="AV18" s="357"/>
      <c r="AW18" s="357"/>
      <c r="AX18" s="357"/>
      <c r="AY18" s="357"/>
      <c r="AZ18" s="357"/>
      <c r="BA18" s="357"/>
      <c r="BB18" s="357"/>
      <c r="BC18" s="357"/>
      <c r="BD18" s="357">
        <f t="shared" si="1"/>
        <v>5796607.77</v>
      </c>
      <c r="BE18" s="357"/>
      <c r="BF18" s="357"/>
      <c r="BG18" s="357"/>
      <c r="BH18" s="357"/>
      <c r="BI18" s="357"/>
      <c r="BJ18" s="357"/>
      <c r="BK18" s="357"/>
      <c r="BL18" s="357"/>
      <c r="BM18" s="357"/>
      <c r="BN18" s="357"/>
      <c r="BO18" s="357"/>
      <c r="BP18" s="357"/>
      <c r="BQ18" s="357">
        <f t="shared" si="2"/>
        <v>99580.79999999981</v>
      </c>
    </row>
    <row r="19" spans="1:69" ht="15.75" customHeight="1">
      <c r="A19" s="229">
        <v>291</v>
      </c>
      <c r="B19" s="230" t="s">
        <v>180</v>
      </c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485">
        <v>36005.49</v>
      </c>
      <c r="P19" s="485">
        <v>22810.18</v>
      </c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  <c r="AC19" s="357">
        <f t="shared" si="0"/>
        <v>13195.309999999998</v>
      </c>
      <c r="AD19" s="483"/>
      <c r="AE19" s="483"/>
      <c r="AF19" s="483"/>
      <c r="AG19" s="483"/>
      <c r="AH19" s="483"/>
      <c r="AI19" s="483"/>
      <c r="AJ19" s="483"/>
      <c r="AK19" s="483"/>
      <c r="AL19" s="483"/>
      <c r="AM19" s="483"/>
      <c r="AN19" s="483"/>
      <c r="AO19" s="483"/>
      <c r="AP19" s="485">
        <v>36005.49</v>
      </c>
      <c r="AQ19" s="485">
        <v>23355.97</v>
      </c>
      <c r="AR19" s="357"/>
      <c r="AS19" s="357"/>
      <c r="AT19" s="357"/>
      <c r="AU19" s="357"/>
      <c r="AV19" s="357"/>
      <c r="AW19" s="357"/>
      <c r="AX19" s="357"/>
      <c r="AY19" s="357"/>
      <c r="AZ19" s="357"/>
      <c r="BA19" s="357"/>
      <c r="BB19" s="357"/>
      <c r="BC19" s="357"/>
      <c r="BD19" s="357">
        <f t="shared" si="1"/>
        <v>12649.519999999997</v>
      </c>
      <c r="BE19" s="357"/>
      <c r="BF19" s="357"/>
      <c r="BG19" s="357"/>
      <c r="BH19" s="357"/>
      <c r="BI19" s="357"/>
      <c r="BJ19" s="357"/>
      <c r="BK19" s="357"/>
      <c r="BL19" s="357"/>
      <c r="BM19" s="357"/>
      <c r="BN19" s="357"/>
      <c r="BO19" s="357"/>
      <c r="BP19" s="357"/>
      <c r="BQ19" s="357">
        <f t="shared" si="2"/>
        <v>0</v>
      </c>
    </row>
    <row r="20" spans="1:69" ht="15" customHeight="1">
      <c r="A20" s="229">
        <v>310</v>
      </c>
      <c r="B20" s="230" t="s">
        <v>5</v>
      </c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485">
        <v>153801.81</v>
      </c>
      <c r="P20" s="485">
        <v>151835.88</v>
      </c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>
        <f t="shared" si="0"/>
        <v>1965.929999999993</v>
      </c>
      <c r="AD20" s="483"/>
      <c r="AE20" s="483"/>
      <c r="AF20" s="483"/>
      <c r="AG20" s="483"/>
      <c r="AH20" s="483"/>
      <c r="AI20" s="483"/>
      <c r="AJ20" s="483"/>
      <c r="AK20" s="483"/>
      <c r="AL20" s="483"/>
      <c r="AM20" s="483"/>
      <c r="AN20" s="483"/>
      <c r="AO20" s="483"/>
      <c r="AP20" s="485">
        <v>153801.81</v>
      </c>
      <c r="AQ20" s="485">
        <v>153364.93</v>
      </c>
      <c r="AR20" s="357"/>
      <c r="AS20" s="357"/>
      <c r="AT20" s="357"/>
      <c r="AU20" s="357"/>
      <c r="AV20" s="357"/>
      <c r="AW20" s="357"/>
      <c r="AX20" s="357"/>
      <c r="AY20" s="357"/>
      <c r="AZ20" s="357"/>
      <c r="BA20" s="357"/>
      <c r="BB20" s="357"/>
      <c r="BC20" s="357"/>
      <c r="BD20" s="357">
        <f t="shared" si="1"/>
        <v>436.88000000000466</v>
      </c>
      <c r="BE20" s="357"/>
      <c r="BF20" s="357"/>
      <c r="BG20" s="357"/>
      <c r="BH20" s="357"/>
      <c r="BI20" s="357"/>
      <c r="BJ20" s="357"/>
      <c r="BK20" s="357"/>
      <c r="BL20" s="357"/>
      <c r="BM20" s="357"/>
      <c r="BN20" s="357"/>
      <c r="BO20" s="357"/>
      <c r="BP20" s="357"/>
      <c r="BQ20" s="357">
        <f t="shared" si="2"/>
        <v>0</v>
      </c>
    </row>
    <row r="21" spans="1:69" ht="24" customHeight="1">
      <c r="A21" s="229">
        <v>348</v>
      </c>
      <c r="B21" s="230" t="s">
        <v>181</v>
      </c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485">
        <v>10384</v>
      </c>
      <c r="P21" s="485">
        <v>10384</v>
      </c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>
        <f t="shared" si="0"/>
        <v>0</v>
      </c>
      <c r="AD21" s="483"/>
      <c r="AE21" s="483"/>
      <c r="AF21" s="483"/>
      <c r="AG21" s="483"/>
      <c r="AH21" s="483"/>
      <c r="AI21" s="483"/>
      <c r="AJ21" s="483"/>
      <c r="AK21" s="483"/>
      <c r="AL21" s="483"/>
      <c r="AM21" s="483"/>
      <c r="AN21" s="483"/>
      <c r="AO21" s="483"/>
      <c r="AP21" s="485">
        <v>10384</v>
      </c>
      <c r="AQ21" s="485">
        <v>10384</v>
      </c>
      <c r="AR21" s="357"/>
      <c r="AS21" s="357"/>
      <c r="AT21" s="357"/>
      <c r="AU21" s="357"/>
      <c r="AV21" s="357"/>
      <c r="AW21" s="357"/>
      <c r="AX21" s="357"/>
      <c r="AY21" s="357"/>
      <c r="AZ21" s="357"/>
      <c r="BA21" s="357"/>
      <c r="BB21" s="357"/>
      <c r="BC21" s="357"/>
      <c r="BD21" s="357">
        <f t="shared" si="1"/>
        <v>0</v>
      </c>
      <c r="BE21" s="357"/>
      <c r="BF21" s="357"/>
      <c r="BG21" s="357"/>
      <c r="BH21" s="357"/>
      <c r="BI21" s="357"/>
      <c r="BJ21" s="357"/>
      <c r="BK21" s="357"/>
      <c r="BL21" s="357"/>
      <c r="BM21" s="357"/>
      <c r="BN21" s="357"/>
      <c r="BO21" s="357"/>
      <c r="BP21" s="357"/>
      <c r="BQ21" s="357">
        <f t="shared" si="2"/>
        <v>0</v>
      </c>
    </row>
    <row r="22" spans="1:69" ht="12.75">
      <c r="A22" s="229">
        <v>487</v>
      </c>
      <c r="B22" s="233" t="s">
        <v>6</v>
      </c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485">
        <v>1649724.62</v>
      </c>
      <c r="P22" s="485">
        <v>1561643.49</v>
      </c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>
        <f t="shared" si="0"/>
        <v>88081.13000000012</v>
      </c>
      <c r="AD22" s="479"/>
      <c r="AE22" s="479"/>
      <c r="AF22" s="479"/>
      <c r="AG22" s="479"/>
      <c r="AH22" s="479"/>
      <c r="AI22" s="479"/>
      <c r="AJ22" s="479"/>
      <c r="AK22" s="479"/>
      <c r="AL22" s="479"/>
      <c r="AM22" s="479"/>
      <c r="AN22" s="479"/>
      <c r="AO22" s="479"/>
      <c r="AP22" s="485">
        <v>1802226.17</v>
      </c>
      <c r="AQ22" s="485">
        <v>1600473.12</v>
      </c>
      <c r="AR22" s="357"/>
      <c r="AS22" s="357"/>
      <c r="AT22" s="357"/>
      <c r="AU22" s="357"/>
      <c r="AV22" s="357"/>
      <c r="AW22" s="357"/>
      <c r="AX22" s="357"/>
      <c r="AY22" s="357"/>
      <c r="AZ22" s="357"/>
      <c r="BA22" s="357"/>
      <c r="BB22" s="357"/>
      <c r="BC22" s="357"/>
      <c r="BD22" s="357">
        <f t="shared" si="1"/>
        <v>201753.0499999998</v>
      </c>
      <c r="BE22" s="357"/>
      <c r="BF22" s="357"/>
      <c r="BG22" s="357"/>
      <c r="BH22" s="357"/>
      <c r="BI22" s="357"/>
      <c r="BJ22" s="357"/>
      <c r="BK22" s="357"/>
      <c r="BL22" s="357"/>
      <c r="BM22" s="357"/>
      <c r="BN22" s="357"/>
      <c r="BO22" s="357"/>
      <c r="BP22" s="357"/>
      <c r="BQ22" s="357">
        <f t="shared" si="2"/>
        <v>152501.5499999998</v>
      </c>
    </row>
    <row r="23" spans="1:69" ht="12.75">
      <c r="A23" s="229">
        <v>580</v>
      </c>
      <c r="B23" s="233" t="s">
        <v>182</v>
      </c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485">
        <v>0</v>
      </c>
      <c r="P23" s="485">
        <v>0</v>
      </c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>
        <f t="shared" si="0"/>
        <v>0</v>
      </c>
      <c r="AD23" s="479"/>
      <c r="AE23" s="479"/>
      <c r="AF23" s="479"/>
      <c r="AG23" s="479"/>
      <c r="AH23" s="479"/>
      <c r="AI23" s="479"/>
      <c r="AJ23" s="479"/>
      <c r="AK23" s="479"/>
      <c r="AL23" s="479"/>
      <c r="AM23" s="479"/>
      <c r="AN23" s="479"/>
      <c r="AO23" s="479"/>
      <c r="AP23" s="485">
        <v>0</v>
      </c>
      <c r="AQ23" s="485">
        <v>0</v>
      </c>
      <c r="AR23" s="357"/>
      <c r="AS23" s="357"/>
      <c r="AT23" s="357"/>
      <c r="AU23" s="357"/>
      <c r="AV23" s="357"/>
      <c r="AW23" s="357"/>
      <c r="AX23" s="357"/>
      <c r="AY23" s="357"/>
      <c r="AZ23" s="357"/>
      <c r="BA23" s="357"/>
      <c r="BB23" s="357"/>
      <c r="BC23" s="357"/>
      <c r="BD23" s="357">
        <f t="shared" si="1"/>
        <v>0</v>
      </c>
      <c r="BE23" s="357"/>
      <c r="BF23" s="357"/>
      <c r="BG23" s="357"/>
      <c r="BH23" s="357"/>
      <c r="BI23" s="357"/>
      <c r="BJ23" s="357"/>
      <c r="BK23" s="357"/>
      <c r="BL23" s="357"/>
      <c r="BM23" s="357"/>
      <c r="BN23" s="357"/>
      <c r="BO23" s="357"/>
      <c r="BP23" s="357"/>
      <c r="BQ23" s="357">
        <f t="shared" si="2"/>
        <v>0</v>
      </c>
    </row>
    <row r="24" spans="1:69" ht="12.75">
      <c r="A24" s="229">
        <v>582</v>
      </c>
      <c r="B24" s="233" t="s">
        <v>61</v>
      </c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485">
        <v>16600</v>
      </c>
      <c r="P24" s="485">
        <v>16600</v>
      </c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>
        <f t="shared" si="0"/>
        <v>0</v>
      </c>
      <c r="AD24" s="479"/>
      <c r="AE24" s="479"/>
      <c r="AF24" s="479"/>
      <c r="AG24" s="479"/>
      <c r="AH24" s="479"/>
      <c r="AI24" s="479"/>
      <c r="AJ24" s="479"/>
      <c r="AK24" s="479"/>
      <c r="AL24" s="479"/>
      <c r="AM24" s="479"/>
      <c r="AN24" s="479"/>
      <c r="AO24" s="479"/>
      <c r="AP24" s="485">
        <v>16600</v>
      </c>
      <c r="AQ24" s="485">
        <v>16600</v>
      </c>
      <c r="AR24" s="357"/>
      <c r="AS24" s="357"/>
      <c r="AT24" s="357"/>
      <c r="AU24" s="357"/>
      <c r="AV24" s="357"/>
      <c r="AW24" s="357"/>
      <c r="AX24" s="357"/>
      <c r="AY24" s="357"/>
      <c r="AZ24" s="357"/>
      <c r="BA24" s="357"/>
      <c r="BB24" s="357"/>
      <c r="BC24" s="357"/>
      <c r="BD24" s="357">
        <f t="shared" si="1"/>
        <v>0</v>
      </c>
      <c r="BE24" s="357"/>
      <c r="BF24" s="357"/>
      <c r="BG24" s="357"/>
      <c r="BH24" s="357"/>
      <c r="BI24" s="357"/>
      <c r="BJ24" s="357"/>
      <c r="BK24" s="357"/>
      <c r="BL24" s="357"/>
      <c r="BM24" s="357"/>
      <c r="BN24" s="357"/>
      <c r="BO24" s="357"/>
      <c r="BP24" s="357"/>
      <c r="BQ24" s="357">
        <f t="shared" si="2"/>
        <v>0</v>
      </c>
    </row>
    <row r="25" spans="1:69" ht="12.75">
      <c r="A25" s="229">
        <v>583</v>
      </c>
      <c r="B25" s="233" t="s">
        <v>252</v>
      </c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485">
        <v>47802.88</v>
      </c>
      <c r="P25" s="485">
        <v>47802.88</v>
      </c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>
        <f t="shared" si="0"/>
        <v>0</v>
      </c>
      <c r="AD25" s="479"/>
      <c r="AE25" s="479"/>
      <c r="AF25" s="479"/>
      <c r="AG25" s="479"/>
      <c r="AH25" s="479"/>
      <c r="AI25" s="479"/>
      <c r="AJ25" s="479"/>
      <c r="AK25" s="479"/>
      <c r="AL25" s="479"/>
      <c r="AM25" s="479"/>
      <c r="AN25" s="479"/>
      <c r="AO25" s="479"/>
      <c r="AP25" s="485">
        <v>47802.88</v>
      </c>
      <c r="AQ25" s="485">
        <v>47802.88</v>
      </c>
      <c r="AR25" s="357"/>
      <c r="AS25" s="357"/>
      <c r="AT25" s="357"/>
      <c r="AU25" s="357"/>
      <c r="AV25" s="357"/>
      <c r="AW25" s="357"/>
      <c r="AX25" s="357"/>
      <c r="AY25" s="357"/>
      <c r="AZ25" s="357"/>
      <c r="BA25" s="357"/>
      <c r="BB25" s="357"/>
      <c r="BC25" s="357"/>
      <c r="BD25" s="357">
        <f t="shared" si="1"/>
        <v>0</v>
      </c>
      <c r="BE25" s="357"/>
      <c r="BF25" s="357"/>
      <c r="BG25" s="357"/>
      <c r="BH25" s="357"/>
      <c r="BI25" s="357"/>
      <c r="BJ25" s="357"/>
      <c r="BK25" s="357"/>
      <c r="BL25" s="357"/>
      <c r="BM25" s="357"/>
      <c r="BN25" s="357"/>
      <c r="BO25" s="357"/>
      <c r="BP25" s="357"/>
      <c r="BQ25" s="357">
        <f t="shared" si="2"/>
        <v>0</v>
      </c>
    </row>
    <row r="26" spans="1:69" ht="12.75">
      <c r="A26" s="229">
        <v>592</v>
      </c>
      <c r="B26" s="233" t="s">
        <v>264</v>
      </c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485">
        <v>14000</v>
      </c>
      <c r="P26" s="485">
        <v>6369.99</v>
      </c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>
        <f t="shared" si="0"/>
        <v>7630.01</v>
      </c>
      <c r="AD26" s="479"/>
      <c r="AE26" s="479"/>
      <c r="AF26" s="479"/>
      <c r="AG26" s="479"/>
      <c r="AH26" s="479"/>
      <c r="AI26" s="479"/>
      <c r="AJ26" s="479"/>
      <c r="AK26" s="479"/>
      <c r="AL26" s="479"/>
      <c r="AM26" s="479"/>
      <c r="AN26" s="479"/>
      <c r="AO26" s="479"/>
      <c r="AP26" s="485">
        <v>14000</v>
      </c>
      <c r="AQ26" s="485">
        <v>8329.99</v>
      </c>
      <c r="AR26" s="357"/>
      <c r="AS26" s="357"/>
      <c r="AT26" s="357"/>
      <c r="AU26" s="357"/>
      <c r="AV26" s="357"/>
      <c r="AW26" s="357"/>
      <c r="AX26" s="357"/>
      <c r="AY26" s="357"/>
      <c r="AZ26" s="357"/>
      <c r="BA26" s="357"/>
      <c r="BB26" s="357"/>
      <c r="BC26" s="357"/>
      <c r="BD26" s="357">
        <f t="shared" si="1"/>
        <v>5670.01</v>
      </c>
      <c r="BE26" s="357"/>
      <c r="BF26" s="357"/>
      <c r="BG26" s="357"/>
      <c r="BH26" s="357"/>
      <c r="BI26" s="357"/>
      <c r="BJ26" s="357"/>
      <c r="BK26" s="357"/>
      <c r="BL26" s="357"/>
      <c r="BM26" s="357"/>
      <c r="BN26" s="357"/>
      <c r="BO26" s="357"/>
      <c r="BP26" s="357"/>
      <c r="BQ26" s="357">
        <f t="shared" si="2"/>
        <v>0</v>
      </c>
    </row>
    <row r="27" spans="1:69" ht="12" customHeight="1">
      <c r="A27" s="229">
        <v>603</v>
      </c>
      <c r="B27" s="233" t="s">
        <v>183</v>
      </c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485">
        <v>0</v>
      </c>
      <c r="P27" s="485">
        <v>0</v>
      </c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>
        <f t="shared" si="0"/>
        <v>0</v>
      </c>
      <c r="AD27" s="479"/>
      <c r="AE27" s="479"/>
      <c r="AF27" s="479"/>
      <c r="AG27" s="479"/>
      <c r="AH27" s="479"/>
      <c r="AI27" s="479"/>
      <c r="AJ27" s="479"/>
      <c r="AK27" s="479"/>
      <c r="AL27" s="479"/>
      <c r="AM27" s="479"/>
      <c r="AN27" s="479"/>
      <c r="AO27" s="479"/>
      <c r="AP27" s="485">
        <v>0</v>
      </c>
      <c r="AQ27" s="485">
        <v>0</v>
      </c>
      <c r="AR27" s="357"/>
      <c r="AS27" s="357"/>
      <c r="AT27" s="357"/>
      <c r="AU27" s="357"/>
      <c r="AV27" s="357"/>
      <c r="AW27" s="357"/>
      <c r="AX27" s="357"/>
      <c r="AY27" s="357"/>
      <c r="AZ27" s="357"/>
      <c r="BA27" s="357"/>
      <c r="BB27" s="357"/>
      <c r="BC27" s="357"/>
      <c r="BD27" s="357">
        <f t="shared" si="1"/>
        <v>0</v>
      </c>
      <c r="BE27" s="357"/>
      <c r="BF27" s="357"/>
      <c r="BG27" s="357"/>
      <c r="BH27" s="357"/>
      <c r="BI27" s="357"/>
      <c r="BJ27" s="357"/>
      <c r="BK27" s="357"/>
      <c r="BL27" s="357"/>
      <c r="BM27" s="357"/>
      <c r="BN27" s="357"/>
      <c r="BO27" s="357"/>
      <c r="BP27" s="357"/>
      <c r="BQ27" s="357">
        <f t="shared" si="2"/>
        <v>0</v>
      </c>
    </row>
    <row r="28" spans="1:69" ht="12.75">
      <c r="A28" s="229">
        <v>622</v>
      </c>
      <c r="B28" s="233" t="s">
        <v>85</v>
      </c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485">
        <v>91766</v>
      </c>
      <c r="P28" s="485">
        <v>51700.76</v>
      </c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>
        <f t="shared" si="0"/>
        <v>40065.24</v>
      </c>
      <c r="AD28" s="479"/>
      <c r="AE28" s="479"/>
      <c r="AF28" s="479"/>
      <c r="AG28" s="479"/>
      <c r="AH28" s="479"/>
      <c r="AI28" s="479"/>
      <c r="AJ28" s="479"/>
      <c r="AK28" s="479"/>
      <c r="AL28" s="479"/>
      <c r="AM28" s="479"/>
      <c r="AN28" s="479"/>
      <c r="AO28" s="479"/>
      <c r="AP28" s="485">
        <v>91766</v>
      </c>
      <c r="AQ28" s="485">
        <v>55993.4</v>
      </c>
      <c r="AR28" s="357"/>
      <c r="AS28" s="357"/>
      <c r="AT28" s="357"/>
      <c r="AU28" s="357"/>
      <c r="AV28" s="357"/>
      <c r="AW28" s="357"/>
      <c r="AX28" s="357"/>
      <c r="AY28" s="357"/>
      <c r="AZ28" s="357"/>
      <c r="BA28" s="357"/>
      <c r="BB28" s="357"/>
      <c r="BC28" s="357"/>
      <c r="BD28" s="357">
        <f t="shared" si="1"/>
        <v>35772.6</v>
      </c>
      <c r="BE28" s="357"/>
      <c r="BF28" s="357"/>
      <c r="BG28" s="357"/>
      <c r="BH28" s="357"/>
      <c r="BI28" s="357"/>
      <c r="BJ28" s="357"/>
      <c r="BK28" s="357"/>
      <c r="BL28" s="357"/>
      <c r="BM28" s="357"/>
      <c r="BN28" s="357"/>
      <c r="BO28" s="357"/>
      <c r="BP28" s="357"/>
      <c r="BQ28" s="357">
        <f t="shared" si="2"/>
        <v>0</v>
      </c>
    </row>
    <row r="29" spans="1:69" ht="12.75">
      <c r="A29" s="229">
        <v>623</v>
      </c>
      <c r="B29" s="233" t="s">
        <v>202</v>
      </c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486">
        <v>2068080.5</v>
      </c>
      <c r="P29" s="485">
        <v>1494572.8</v>
      </c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>
        <f t="shared" si="0"/>
        <v>573507.7</v>
      </c>
      <c r="AD29" s="479"/>
      <c r="AE29" s="479"/>
      <c r="AF29" s="479"/>
      <c r="AG29" s="479"/>
      <c r="AH29" s="479"/>
      <c r="AI29" s="479"/>
      <c r="AJ29" s="479"/>
      <c r="AK29" s="479"/>
      <c r="AL29" s="479"/>
      <c r="AM29" s="479"/>
      <c r="AN29" s="479"/>
      <c r="AO29" s="479"/>
      <c r="AP29" s="486">
        <v>2068080.5</v>
      </c>
      <c r="AQ29" s="485">
        <v>1696424.37</v>
      </c>
      <c r="AR29" s="357"/>
      <c r="AS29" s="357"/>
      <c r="AT29" s="357"/>
      <c r="AU29" s="357"/>
      <c r="AV29" s="357"/>
      <c r="AW29" s="357"/>
      <c r="AX29" s="357"/>
      <c r="AY29" s="357"/>
      <c r="AZ29" s="357"/>
      <c r="BA29" s="357"/>
      <c r="BB29" s="357"/>
      <c r="BC29" s="357"/>
      <c r="BD29" s="357">
        <f t="shared" si="1"/>
        <v>371656.1299999999</v>
      </c>
      <c r="BE29" s="357"/>
      <c r="BF29" s="357"/>
      <c r="BG29" s="357"/>
      <c r="BH29" s="357"/>
      <c r="BI29" s="357"/>
      <c r="BJ29" s="357"/>
      <c r="BK29" s="357"/>
      <c r="BL29" s="357"/>
      <c r="BM29" s="357"/>
      <c r="BN29" s="357"/>
      <c r="BO29" s="357"/>
      <c r="BP29" s="357"/>
      <c r="BQ29" s="357">
        <f t="shared" si="2"/>
        <v>0</v>
      </c>
    </row>
    <row r="30" spans="1:69" ht="12.75">
      <c r="A30" s="229">
        <v>624</v>
      </c>
      <c r="B30" s="233" t="s">
        <v>86</v>
      </c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485">
        <v>155531.69</v>
      </c>
      <c r="P30" s="485">
        <v>149349.35</v>
      </c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>
        <f t="shared" si="0"/>
        <v>6182.3399999999965</v>
      </c>
      <c r="AD30" s="479"/>
      <c r="AE30" s="479"/>
      <c r="AF30" s="479"/>
      <c r="AG30" s="479"/>
      <c r="AH30" s="479"/>
      <c r="AI30" s="479"/>
      <c r="AJ30" s="479"/>
      <c r="AK30" s="479"/>
      <c r="AL30" s="479"/>
      <c r="AM30" s="479"/>
      <c r="AN30" s="479"/>
      <c r="AO30" s="479"/>
      <c r="AP30" s="485">
        <v>155531.69</v>
      </c>
      <c r="AQ30" s="485">
        <v>152392.17</v>
      </c>
      <c r="AR30" s="357"/>
      <c r="AS30" s="357"/>
      <c r="AT30" s="357"/>
      <c r="AU30" s="357"/>
      <c r="AV30" s="357"/>
      <c r="AW30" s="357"/>
      <c r="AX30" s="357"/>
      <c r="AY30" s="357"/>
      <c r="AZ30" s="357"/>
      <c r="BA30" s="357"/>
      <c r="BB30" s="357"/>
      <c r="BC30" s="357"/>
      <c r="BD30" s="357">
        <f t="shared" si="1"/>
        <v>3139.5199999999895</v>
      </c>
      <c r="BE30" s="357"/>
      <c r="BF30" s="357"/>
      <c r="BG30" s="357"/>
      <c r="BH30" s="357"/>
      <c r="BI30" s="357"/>
      <c r="BJ30" s="357"/>
      <c r="BK30" s="357"/>
      <c r="BL30" s="357"/>
      <c r="BM30" s="357"/>
      <c r="BN30" s="357"/>
      <c r="BO30" s="357"/>
      <c r="BP30" s="357"/>
      <c r="BQ30" s="357">
        <f t="shared" si="2"/>
        <v>0</v>
      </c>
    </row>
    <row r="31" spans="1:69" ht="12.75" customHeight="1">
      <c r="A31" s="229">
        <v>626</v>
      </c>
      <c r="B31" s="233" t="s">
        <v>87</v>
      </c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485">
        <v>0</v>
      </c>
      <c r="P31" s="485">
        <v>0</v>
      </c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7">
        <f t="shared" si="0"/>
        <v>0</v>
      </c>
      <c r="AD31" s="479"/>
      <c r="AE31" s="479"/>
      <c r="AF31" s="479"/>
      <c r="AG31" s="479"/>
      <c r="AH31" s="479"/>
      <c r="AI31" s="479"/>
      <c r="AJ31" s="479"/>
      <c r="AK31" s="479"/>
      <c r="AL31" s="479"/>
      <c r="AM31" s="479"/>
      <c r="AN31" s="479"/>
      <c r="AO31" s="479"/>
      <c r="AP31" s="485">
        <v>0</v>
      </c>
      <c r="AQ31" s="485">
        <v>0</v>
      </c>
      <c r="AR31" s="357"/>
      <c r="AS31" s="357"/>
      <c r="AT31" s="357"/>
      <c r="AU31" s="357"/>
      <c r="AV31" s="357"/>
      <c r="AW31" s="357"/>
      <c r="AX31" s="357"/>
      <c r="AY31" s="357"/>
      <c r="AZ31" s="357"/>
      <c r="BA31" s="357"/>
      <c r="BB31" s="357"/>
      <c r="BC31" s="357"/>
      <c r="BD31" s="357">
        <f t="shared" si="1"/>
        <v>0</v>
      </c>
      <c r="BE31" s="357"/>
      <c r="BF31" s="357"/>
      <c r="BG31" s="357"/>
      <c r="BH31" s="357"/>
      <c r="BI31" s="357"/>
      <c r="BJ31" s="357"/>
      <c r="BK31" s="357"/>
      <c r="BL31" s="357"/>
      <c r="BM31" s="357"/>
      <c r="BN31" s="357"/>
      <c r="BO31" s="357"/>
      <c r="BP31" s="357"/>
      <c r="BQ31" s="357">
        <f t="shared" si="2"/>
        <v>0</v>
      </c>
    </row>
    <row r="32" spans="1:69" ht="12.75">
      <c r="A32" s="229">
        <v>629</v>
      </c>
      <c r="B32" s="233" t="s">
        <v>78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485">
        <v>12193.01</v>
      </c>
      <c r="P32" s="485">
        <v>9628.92</v>
      </c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>
        <f t="shared" si="0"/>
        <v>2564.09</v>
      </c>
      <c r="AD32" s="479"/>
      <c r="AE32" s="479"/>
      <c r="AF32" s="479"/>
      <c r="AG32" s="479"/>
      <c r="AH32" s="479"/>
      <c r="AI32" s="479"/>
      <c r="AJ32" s="479"/>
      <c r="AK32" s="479"/>
      <c r="AL32" s="479"/>
      <c r="AM32" s="479"/>
      <c r="AN32" s="479"/>
      <c r="AO32" s="479"/>
      <c r="AP32" s="485">
        <v>12193.01</v>
      </c>
      <c r="AQ32" s="485">
        <v>10328.22</v>
      </c>
      <c r="AR32" s="357"/>
      <c r="AS32" s="357"/>
      <c r="AT32" s="357"/>
      <c r="AU32" s="357"/>
      <c r="AV32" s="357"/>
      <c r="AW32" s="357"/>
      <c r="AX32" s="357"/>
      <c r="AY32" s="357"/>
      <c r="AZ32" s="357"/>
      <c r="BA32" s="357"/>
      <c r="BB32" s="357"/>
      <c r="BC32" s="357"/>
      <c r="BD32" s="357">
        <f t="shared" si="1"/>
        <v>1864.7900000000009</v>
      </c>
      <c r="BE32" s="357"/>
      <c r="BF32" s="357"/>
      <c r="BG32" s="357"/>
      <c r="BH32" s="357"/>
      <c r="BI32" s="357"/>
      <c r="BJ32" s="357"/>
      <c r="BK32" s="357"/>
      <c r="BL32" s="357"/>
      <c r="BM32" s="357"/>
      <c r="BN32" s="357"/>
      <c r="BO32" s="357"/>
      <c r="BP32" s="357"/>
      <c r="BQ32" s="357">
        <f t="shared" si="2"/>
        <v>0</v>
      </c>
    </row>
    <row r="33" spans="1:69" ht="12.75">
      <c r="A33" s="229">
        <v>663</v>
      </c>
      <c r="B33" s="233" t="s">
        <v>216</v>
      </c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485">
        <v>16351.92</v>
      </c>
      <c r="P33" s="485">
        <v>13899.12</v>
      </c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>
        <f t="shared" si="0"/>
        <v>2452.7999999999993</v>
      </c>
      <c r="AD33" s="479"/>
      <c r="AE33" s="479"/>
      <c r="AF33" s="479"/>
      <c r="AG33" s="479"/>
      <c r="AH33" s="479"/>
      <c r="AI33" s="479"/>
      <c r="AJ33" s="479"/>
      <c r="AK33" s="479"/>
      <c r="AL33" s="479"/>
      <c r="AM33" s="479"/>
      <c r="AN33" s="479"/>
      <c r="AO33" s="479"/>
      <c r="AP33" s="485">
        <v>16351.92</v>
      </c>
      <c r="AQ33" s="485">
        <v>15534.31</v>
      </c>
      <c r="AR33" s="357"/>
      <c r="AS33" s="357"/>
      <c r="AT33" s="357"/>
      <c r="AU33" s="357"/>
      <c r="AV33" s="357"/>
      <c r="AW33" s="357"/>
      <c r="AX33" s="357"/>
      <c r="AY33" s="357"/>
      <c r="AZ33" s="357"/>
      <c r="BA33" s="357"/>
      <c r="BB33" s="357"/>
      <c r="BC33" s="357"/>
      <c r="BD33" s="357">
        <f t="shared" si="1"/>
        <v>817.6100000000006</v>
      </c>
      <c r="BE33" s="357"/>
      <c r="BF33" s="357"/>
      <c r="BG33" s="357"/>
      <c r="BH33" s="357"/>
      <c r="BI33" s="357"/>
      <c r="BJ33" s="357"/>
      <c r="BK33" s="357"/>
      <c r="BL33" s="357"/>
      <c r="BM33" s="357"/>
      <c r="BN33" s="357"/>
      <c r="BO33" s="357"/>
      <c r="BP33" s="357"/>
      <c r="BQ33" s="357">
        <f t="shared" si="2"/>
        <v>0</v>
      </c>
    </row>
    <row r="34" spans="1:69" ht="13.5" customHeight="1">
      <c r="A34" s="229">
        <v>669</v>
      </c>
      <c r="B34" s="230" t="s">
        <v>164</v>
      </c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485">
        <v>570219.16</v>
      </c>
      <c r="P34" s="485">
        <v>47463.14</v>
      </c>
      <c r="Q34" s="357"/>
      <c r="R34" s="357"/>
      <c r="S34" s="357"/>
      <c r="T34" s="357"/>
      <c r="U34" s="357"/>
      <c r="V34" s="357"/>
      <c r="W34" s="357"/>
      <c r="X34" s="357"/>
      <c r="Y34" s="357"/>
      <c r="Z34" s="357"/>
      <c r="AA34" s="357"/>
      <c r="AB34" s="357"/>
      <c r="AC34" s="357">
        <f t="shared" si="0"/>
        <v>522756.02</v>
      </c>
      <c r="AD34" s="483"/>
      <c r="AE34" s="483"/>
      <c r="AF34" s="483"/>
      <c r="AG34" s="483"/>
      <c r="AH34" s="483"/>
      <c r="AI34" s="483"/>
      <c r="AJ34" s="483"/>
      <c r="AK34" s="483"/>
      <c r="AL34" s="483"/>
      <c r="AM34" s="483"/>
      <c r="AN34" s="483"/>
      <c r="AO34" s="483"/>
      <c r="AP34" s="485">
        <v>570219.16</v>
      </c>
      <c r="AQ34" s="485">
        <v>103944.84</v>
      </c>
      <c r="AR34" s="357"/>
      <c r="AS34" s="357"/>
      <c r="AT34" s="357"/>
      <c r="AU34" s="357"/>
      <c r="AV34" s="357"/>
      <c r="AW34" s="357"/>
      <c r="AX34" s="357"/>
      <c r="AY34" s="357"/>
      <c r="AZ34" s="357"/>
      <c r="BA34" s="357"/>
      <c r="BB34" s="357"/>
      <c r="BC34" s="357"/>
      <c r="BD34" s="357">
        <f t="shared" si="1"/>
        <v>466274.32000000007</v>
      </c>
      <c r="BE34" s="357"/>
      <c r="BF34" s="357"/>
      <c r="BG34" s="357"/>
      <c r="BH34" s="357"/>
      <c r="BI34" s="357"/>
      <c r="BJ34" s="357"/>
      <c r="BK34" s="357"/>
      <c r="BL34" s="357"/>
      <c r="BM34" s="357"/>
      <c r="BN34" s="357"/>
      <c r="BO34" s="357"/>
      <c r="BP34" s="357"/>
      <c r="BQ34" s="357">
        <f t="shared" si="2"/>
        <v>0</v>
      </c>
    </row>
    <row r="35" spans="1:69" ht="13.5" customHeight="1">
      <c r="A35" s="229">
        <v>741</v>
      </c>
      <c r="B35" s="230" t="s">
        <v>261</v>
      </c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485">
        <v>45934.97</v>
      </c>
      <c r="P35" s="485">
        <v>45934.97</v>
      </c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  <c r="AC35" s="357">
        <f t="shared" si="0"/>
        <v>0</v>
      </c>
      <c r="AD35" s="483"/>
      <c r="AE35" s="483"/>
      <c r="AF35" s="483"/>
      <c r="AG35" s="483"/>
      <c r="AH35" s="483"/>
      <c r="AI35" s="483"/>
      <c r="AJ35" s="483"/>
      <c r="AK35" s="483"/>
      <c r="AL35" s="483"/>
      <c r="AM35" s="483"/>
      <c r="AN35" s="483"/>
      <c r="AO35" s="483"/>
      <c r="AP35" s="485">
        <v>45934.97</v>
      </c>
      <c r="AQ35" s="485">
        <v>45934.97</v>
      </c>
      <c r="AR35" s="357"/>
      <c r="AS35" s="357"/>
      <c r="AT35" s="357"/>
      <c r="AU35" s="357"/>
      <c r="AV35" s="357"/>
      <c r="AW35" s="357"/>
      <c r="AX35" s="357"/>
      <c r="AY35" s="357"/>
      <c r="AZ35" s="357"/>
      <c r="BA35" s="357"/>
      <c r="BB35" s="357"/>
      <c r="BC35" s="357"/>
      <c r="BD35" s="357">
        <f t="shared" si="1"/>
        <v>0</v>
      </c>
      <c r="BE35" s="357"/>
      <c r="BF35" s="357"/>
      <c r="BG35" s="357"/>
      <c r="BH35" s="357"/>
      <c r="BI35" s="357"/>
      <c r="BJ35" s="357"/>
      <c r="BK35" s="357"/>
      <c r="BL35" s="357"/>
      <c r="BM35" s="357"/>
      <c r="BN35" s="357"/>
      <c r="BO35" s="357"/>
      <c r="BP35" s="357"/>
      <c r="BQ35" s="357">
        <f t="shared" si="2"/>
        <v>0</v>
      </c>
    </row>
    <row r="36" spans="1:69" ht="14.25" customHeight="1">
      <c r="A36" s="229">
        <v>742</v>
      </c>
      <c r="B36" s="230" t="s">
        <v>62</v>
      </c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485">
        <v>72164.28</v>
      </c>
      <c r="P36" s="485">
        <v>25707.86</v>
      </c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>
        <f t="shared" si="0"/>
        <v>46456.42</v>
      </c>
      <c r="AD36" s="483"/>
      <c r="AE36" s="483"/>
      <c r="AF36" s="483"/>
      <c r="AG36" s="483"/>
      <c r="AH36" s="483"/>
      <c r="AI36" s="483"/>
      <c r="AJ36" s="483"/>
      <c r="AK36" s="483"/>
      <c r="AL36" s="483"/>
      <c r="AM36" s="483"/>
      <c r="AN36" s="483"/>
      <c r="AO36" s="483"/>
      <c r="AP36" s="485">
        <v>119629.78</v>
      </c>
      <c r="AQ36" s="485">
        <v>22265.72</v>
      </c>
      <c r="AR36" s="357"/>
      <c r="AS36" s="357"/>
      <c r="AT36" s="357"/>
      <c r="AU36" s="357"/>
      <c r="AV36" s="357"/>
      <c r="AW36" s="357"/>
      <c r="AX36" s="357"/>
      <c r="AY36" s="357"/>
      <c r="AZ36" s="357"/>
      <c r="BA36" s="357"/>
      <c r="BB36" s="357"/>
      <c r="BC36" s="357"/>
      <c r="BD36" s="357">
        <f t="shared" si="1"/>
        <v>97364.06</v>
      </c>
      <c r="BE36" s="357"/>
      <c r="BF36" s="357"/>
      <c r="BG36" s="357"/>
      <c r="BH36" s="357"/>
      <c r="BI36" s="357"/>
      <c r="BJ36" s="357"/>
      <c r="BK36" s="357"/>
      <c r="BL36" s="357"/>
      <c r="BM36" s="357"/>
      <c r="BN36" s="357"/>
      <c r="BO36" s="357"/>
      <c r="BP36" s="357"/>
      <c r="BQ36" s="357">
        <f t="shared" si="2"/>
        <v>47465.5</v>
      </c>
    </row>
    <row r="37" spans="1:69" ht="12" customHeight="1">
      <c r="A37" s="229">
        <v>743</v>
      </c>
      <c r="B37" s="230" t="s">
        <v>7</v>
      </c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485">
        <v>804045</v>
      </c>
      <c r="P37" s="486">
        <v>611830.43</v>
      </c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>
        <f t="shared" si="0"/>
        <v>192214.56999999995</v>
      </c>
      <c r="AD37" s="483"/>
      <c r="AE37" s="483"/>
      <c r="AF37" s="483"/>
      <c r="AG37" s="483"/>
      <c r="AH37" s="483"/>
      <c r="AI37" s="483"/>
      <c r="AJ37" s="483"/>
      <c r="AK37" s="483"/>
      <c r="AL37" s="483"/>
      <c r="AM37" s="483"/>
      <c r="AN37" s="483"/>
      <c r="AO37" s="483"/>
      <c r="AP37" s="485">
        <v>804045</v>
      </c>
      <c r="AQ37" s="486">
        <v>724396.73</v>
      </c>
      <c r="AR37" s="357"/>
      <c r="AS37" s="357"/>
      <c r="AT37" s="357"/>
      <c r="AU37" s="357"/>
      <c r="AV37" s="357"/>
      <c r="AW37" s="357"/>
      <c r="AX37" s="357"/>
      <c r="AY37" s="357"/>
      <c r="AZ37" s="357"/>
      <c r="BA37" s="357"/>
      <c r="BB37" s="357"/>
      <c r="BC37" s="357"/>
      <c r="BD37" s="357">
        <f t="shared" si="1"/>
        <v>79648.27000000002</v>
      </c>
      <c r="BE37" s="357"/>
      <c r="BF37" s="357"/>
      <c r="BG37" s="357"/>
      <c r="BH37" s="357"/>
      <c r="BI37" s="357"/>
      <c r="BJ37" s="357"/>
      <c r="BK37" s="357"/>
      <c r="BL37" s="357"/>
      <c r="BM37" s="357"/>
      <c r="BN37" s="357"/>
      <c r="BO37" s="357"/>
      <c r="BP37" s="357"/>
      <c r="BQ37" s="357">
        <f t="shared" si="2"/>
        <v>0</v>
      </c>
    </row>
    <row r="38" spans="1:69" ht="12.75">
      <c r="A38" s="229">
        <v>746</v>
      </c>
      <c r="B38" s="230" t="s">
        <v>63</v>
      </c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485">
        <v>224823.98</v>
      </c>
      <c r="P38" s="485">
        <v>83288.56</v>
      </c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357">
        <f t="shared" si="0"/>
        <v>141535.42</v>
      </c>
      <c r="AD38" s="483"/>
      <c r="AE38" s="483"/>
      <c r="AF38" s="483"/>
      <c r="AG38" s="483"/>
      <c r="AH38" s="483"/>
      <c r="AI38" s="483"/>
      <c r="AJ38" s="483"/>
      <c r="AK38" s="483"/>
      <c r="AL38" s="483"/>
      <c r="AM38" s="483"/>
      <c r="AN38" s="483"/>
      <c r="AO38" s="483"/>
      <c r="AP38" s="485">
        <v>224823.98</v>
      </c>
      <c r="AQ38" s="485">
        <v>113869.98</v>
      </c>
      <c r="AR38" s="357"/>
      <c r="AS38" s="357"/>
      <c r="AT38" s="357"/>
      <c r="AU38" s="357"/>
      <c r="AV38" s="357"/>
      <c r="AW38" s="357"/>
      <c r="AX38" s="357"/>
      <c r="AY38" s="357"/>
      <c r="AZ38" s="357"/>
      <c r="BA38" s="357"/>
      <c r="BB38" s="357"/>
      <c r="BC38" s="357"/>
      <c r="BD38" s="357">
        <f t="shared" si="1"/>
        <v>110954.00000000001</v>
      </c>
      <c r="BE38" s="357"/>
      <c r="BF38" s="357"/>
      <c r="BG38" s="357"/>
      <c r="BH38" s="357"/>
      <c r="BI38" s="357"/>
      <c r="BJ38" s="357"/>
      <c r="BK38" s="357"/>
      <c r="BL38" s="357"/>
      <c r="BM38" s="357"/>
      <c r="BN38" s="357"/>
      <c r="BO38" s="357"/>
      <c r="BP38" s="357"/>
      <c r="BQ38" s="357">
        <f t="shared" si="2"/>
        <v>0</v>
      </c>
    </row>
    <row r="39" spans="1:69" ht="12.75">
      <c r="A39" s="229">
        <v>747</v>
      </c>
      <c r="B39" s="230" t="s">
        <v>64</v>
      </c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485">
        <v>88473.44</v>
      </c>
      <c r="P39" s="485">
        <v>51425.84</v>
      </c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>
        <f t="shared" si="0"/>
        <v>37047.600000000006</v>
      </c>
      <c r="AD39" s="483"/>
      <c r="AE39" s="483"/>
      <c r="AF39" s="483"/>
      <c r="AG39" s="483"/>
      <c r="AH39" s="483"/>
      <c r="AI39" s="483"/>
      <c r="AJ39" s="483"/>
      <c r="AK39" s="483"/>
      <c r="AL39" s="483"/>
      <c r="AM39" s="483"/>
      <c r="AN39" s="483"/>
      <c r="AO39" s="483"/>
      <c r="AP39" s="485">
        <v>92129</v>
      </c>
      <c r="AQ39" s="485">
        <v>41699.42</v>
      </c>
      <c r="AR39" s="357"/>
      <c r="AS39" s="357"/>
      <c r="AT39" s="357"/>
      <c r="AU39" s="357"/>
      <c r="AV39" s="357"/>
      <c r="AW39" s="357"/>
      <c r="AX39" s="357"/>
      <c r="AY39" s="357"/>
      <c r="AZ39" s="357"/>
      <c r="BA39" s="357"/>
      <c r="BB39" s="357"/>
      <c r="BC39" s="357"/>
      <c r="BD39" s="357">
        <f t="shared" si="1"/>
        <v>50429.58</v>
      </c>
      <c r="BE39" s="357"/>
      <c r="BF39" s="357"/>
      <c r="BG39" s="357"/>
      <c r="BH39" s="357"/>
      <c r="BI39" s="357"/>
      <c r="BJ39" s="357"/>
      <c r="BK39" s="357"/>
      <c r="BL39" s="357"/>
      <c r="BM39" s="357"/>
      <c r="BN39" s="357"/>
      <c r="BO39" s="357"/>
      <c r="BP39" s="357"/>
      <c r="BQ39" s="357">
        <f t="shared" si="2"/>
        <v>3655.5599999999977</v>
      </c>
    </row>
    <row r="40" spans="1:69" ht="12.75" customHeight="1">
      <c r="A40" s="229">
        <v>790</v>
      </c>
      <c r="B40" s="230" t="s">
        <v>65</v>
      </c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485">
        <v>51568.78</v>
      </c>
      <c r="P40" s="485">
        <v>51568.78</v>
      </c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7">
        <f t="shared" si="0"/>
        <v>0</v>
      </c>
      <c r="AD40" s="483"/>
      <c r="AE40" s="483"/>
      <c r="AF40" s="483"/>
      <c r="AG40" s="483"/>
      <c r="AH40" s="483"/>
      <c r="AI40" s="483"/>
      <c r="AJ40" s="483"/>
      <c r="AK40" s="483"/>
      <c r="AL40" s="483"/>
      <c r="AM40" s="483"/>
      <c r="AN40" s="483"/>
      <c r="AO40" s="483"/>
      <c r="AP40" s="485">
        <v>51568.78</v>
      </c>
      <c r="AQ40" s="485">
        <v>51568.78</v>
      </c>
      <c r="AR40" s="357"/>
      <c r="AS40" s="357"/>
      <c r="AT40" s="357"/>
      <c r="AU40" s="357"/>
      <c r="AV40" s="357"/>
      <c r="AW40" s="357"/>
      <c r="AX40" s="357"/>
      <c r="AY40" s="357"/>
      <c r="AZ40" s="357"/>
      <c r="BA40" s="357"/>
      <c r="BB40" s="357"/>
      <c r="BC40" s="357"/>
      <c r="BD40" s="357">
        <f t="shared" si="1"/>
        <v>0</v>
      </c>
      <c r="BE40" s="357"/>
      <c r="BF40" s="357"/>
      <c r="BG40" s="357"/>
      <c r="BH40" s="357"/>
      <c r="BI40" s="357"/>
      <c r="BJ40" s="357"/>
      <c r="BK40" s="357"/>
      <c r="BL40" s="357"/>
      <c r="BM40" s="357"/>
      <c r="BN40" s="357"/>
      <c r="BO40" s="357"/>
      <c r="BP40" s="357"/>
      <c r="BQ40" s="357">
        <f t="shared" si="2"/>
        <v>0</v>
      </c>
    </row>
    <row r="41" spans="1:69" ht="12" customHeight="1">
      <c r="A41" s="229">
        <v>802</v>
      </c>
      <c r="B41" s="230" t="s">
        <v>37</v>
      </c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485">
        <v>549074.1</v>
      </c>
      <c r="P41" s="485">
        <v>443045.52</v>
      </c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>
        <f t="shared" si="0"/>
        <v>106028.57999999996</v>
      </c>
      <c r="AD41" s="483"/>
      <c r="AE41" s="483"/>
      <c r="AF41" s="483"/>
      <c r="AG41" s="483"/>
      <c r="AH41" s="483"/>
      <c r="AI41" s="483"/>
      <c r="AJ41" s="483"/>
      <c r="AK41" s="483"/>
      <c r="AL41" s="483"/>
      <c r="AM41" s="483"/>
      <c r="AN41" s="483"/>
      <c r="AO41" s="483"/>
      <c r="AP41" s="485">
        <v>553824.1</v>
      </c>
      <c r="AQ41" s="485">
        <v>493744.52</v>
      </c>
      <c r="AR41" s="357"/>
      <c r="AS41" s="357"/>
      <c r="AT41" s="357"/>
      <c r="AU41" s="357"/>
      <c r="AV41" s="357"/>
      <c r="AW41" s="357"/>
      <c r="AX41" s="357"/>
      <c r="AY41" s="357"/>
      <c r="AZ41" s="357"/>
      <c r="BA41" s="357"/>
      <c r="BB41" s="357"/>
      <c r="BC41" s="357"/>
      <c r="BD41" s="357">
        <f t="shared" si="1"/>
        <v>60079.57999999996</v>
      </c>
      <c r="BE41" s="357"/>
      <c r="BF41" s="357"/>
      <c r="BG41" s="357"/>
      <c r="BH41" s="357"/>
      <c r="BI41" s="357"/>
      <c r="BJ41" s="357"/>
      <c r="BK41" s="357"/>
      <c r="BL41" s="357"/>
      <c r="BM41" s="357"/>
      <c r="BN41" s="357"/>
      <c r="BO41" s="357"/>
      <c r="BP41" s="357"/>
      <c r="BQ41" s="357">
        <f t="shared" si="2"/>
        <v>4750</v>
      </c>
    </row>
    <row r="42" spans="1:69" ht="14.25" customHeight="1">
      <c r="A42" s="229">
        <v>803</v>
      </c>
      <c r="B42" s="230" t="s">
        <v>90</v>
      </c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485">
        <v>82578.01</v>
      </c>
      <c r="P42" s="485">
        <v>78444.4</v>
      </c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>
        <f t="shared" si="0"/>
        <v>4133.610000000001</v>
      </c>
      <c r="AD42" s="483"/>
      <c r="AE42" s="483"/>
      <c r="AF42" s="483"/>
      <c r="AG42" s="483"/>
      <c r="AH42" s="483"/>
      <c r="AI42" s="483"/>
      <c r="AJ42" s="483"/>
      <c r="AK42" s="483"/>
      <c r="AL42" s="483"/>
      <c r="AM42" s="483"/>
      <c r="AN42" s="483"/>
      <c r="AO42" s="483"/>
      <c r="AP42" s="485">
        <v>38047.01</v>
      </c>
      <c r="AQ42" s="485">
        <v>36102.6</v>
      </c>
      <c r="AR42" s="357"/>
      <c r="AS42" s="357"/>
      <c r="AT42" s="357"/>
      <c r="AU42" s="357"/>
      <c r="AV42" s="357"/>
      <c r="AW42" s="357"/>
      <c r="AX42" s="357"/>
      <c r="AY42" s="357"/>
      <c r="AZ42" s="357"/>
      <c r="BA42" s="357"/>
      <c r="BB42" s="357"/>
      <c r="BC42" s="357"/>
      <c r="BD42" s="357">
        <f t="shared" si="1"/>
        <v>1944.4100000000035</v>
      </c>
      <c r="BE42" s="357"/>
      <c r="BF42" s="357"/>
      <c r="BG42" s="357"/>
      <c r="BH42" s="357"/>
      <c r="BI42" s="357"/>
      <c r="BJ42" s="357"/>
      <c r="BK42" s="357"/>
      <c r="BL42" s="357"/>
      <c r="BM42" s="357"/>
      <c r="BN42" s="357"/>
      <c r="BO42" s="357"/>
      <c r="BP42" s="357"/>
      <c r="BQ42" s="357">
        <f t="shared" si="2"/>
        <v>-44530.99999999999</v>
      </c>
    </row>
    <row r="43" spans="1:69" ht="24.75" customHeight="1">
      <c r="A43" s="229">
        <v>805</v>
      </c>
      <c r="B43" s="230" t="s">
        <v>184</v>
      </c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485">
        <v>38759.28</v>
      </c>
      <c r="P43" s="485">
        <v>19431.37</v>
      </c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>
        <f t="shared" si="0"/>
        <v>19327.91</v>
      </c>
      <c r="AD43" s="483"/>
      <c r="AE43" s="483"/>
      <c r="AF43" s="483"/>
      <c r="AG43" s="483"/>
      <c r="AH43" s="483"/>
      <c r="AI43" s="483"/>
      <c r="AJ43" s="483"/>
      <c r="AK43" s="483"/>
      <c r="AL43" s="483"/>
      <c r="AM43" s="483"/>
      <c r="AN43" s="483"/>
      <c r="AO43" s="483"/>
      <c r="AP43" s="485">
        <v>38759.28</v>
      </c>
      <c r="AQ43" s="485">
        <v>21802.19</v>
      </c>
      <c r="AR43" s="357"/>
      <c r="AS43" s="357"/>
      <c r="AT43" s="357"/>
      <c r="AU43" s="357"/>
      <c r="AV43" s="357"/>
      <c r="AW43" s="357"/>
      <c r="AX43" s="357"/>
      <c r="AY43" s="357"/>
      <c r="AZ43" s="357"/>
      <c r="BA43" s="357"/>
      <c r="BB43" s="357"/>
      <c r="BC43" s="357"/>
      <c r="BD43" s="357">
        <f t="shared" si="1"/>
        <v>16957.09</v>
      </c>
      <c r="BE43" s="357"/>
      <c r="BF43" s="357"/>
      <c r="BG43" s="357"/>
      <c r="BH43" s="357"/>
      <c r="BI43" s="357"/>
      <c r="BJ43" s="357"/>
      <c r="BK43" s="357"/>
      <c r="BL43" s="357"/>
      <c r="BM43" s="357"/>
      <c r="BN43" s="357"/>
      <c r="BO43" s="357"/>
      <c r="BP43" s="357"/>
      <c r="BQ43" s="357">
        <f t="shared" si="2"/>
        <v>0</v>
      </c>
    </row>
    <row r="44" spans="1:69" ht="16.5" customHeight="1">
      <c r="A44" s="229">
        <v>806</v>
      </c>
      <c r="B44" s="230" t="s">
        <v>8</v>
      </c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485">
        <v>933393.97</v>
      </c>
      <c r="P44" s="485">
        <v>930379.26</v>
      </c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>
        <f t="shared" si="0"/>
        <v>3014.7099999999627</v>
      </c>
      <c r="AD44" s="483"/>
      <c r="AE44" s="483"/>
      <c r="AF44" s="483"/>
      <c r="AG44" s="483"/>
      <c r="AH44" s="483"/>
      <c r="AI44" s="483"/>
      <c r="AJ44" s="483"/>
      <c r="AK44" s="483"/>
      <c r="AL44" s="483"/>
      <c r="AM44" s="483"/>
      <c r="AN44" s="483"/>
      <c r="AO44" s="483"/>
      <c r="AP44" s="485">
        <v>933393.97</v>
      </c>
      <c r="AQ44" s="485">
        <v>930881.72</v>
      </c>
      <c r="AR44" s="357"/>
      <c r="AS44" s="357"/>
      <c r="AT44" s="357"/>
      <c r="AU44" s="357"/>
      <c r="AV44" s="357"/>
      <c r="AW44" s="357"/>
      <c r="AX44" s="357"/>
      <c r="AY44" s="357"/>
      <c r="AZ44" s="357"/>
      <c r="BA44" s="357"/>
      <c r="BB44" s="357"/>
      <c r="BC44" s="357"/>
      <c r="BD44" s="357">
        <f t="shared" si="1"/>
        <v>2512.25</v>
      </c>
      <c r="BE44" s="357"/>
      <c r="BF44" s="357"/>
      <c r="BG44" s="357"/>
      <c r="BH44" s="357"/>
      <c r="BI44" s="357"/>
      <c r="BJ44" s="357"/>
      <c r="BK44" s="357"/>
      <c r="BL44" s="357"/>
      <c r="BM44" s="357"/>
      <c r="BN44" s="357"/>
      <c r="BO44" s="357"/>
      <c r="BP44" s="357"/>
      <c r="BQ44" s="357">
        <f t="shared" si="2"/>
        <v>0</v>
      </c>
    </row>
    <row r="45" spans="1:69" ht="20.25" customHeight="1">
      <c r="A45" s="229">
        <v>809</v>
      </c>
      <c r="B45" s="230" t="s">
        <v>38</v>
      </c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485">
        <v>1601039.46</v>
      </c>
      <c r="P45" s="485">
        <v>1324884.17</v>
      </c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>
        <f t="shared" si="0"/>
        <v>276155.29000000004</v>
      </c>
      <c r="AD45" s="483"/>
      <c r="AE45" s="483"/>
      <c r="AF45" s="483"/>
      <c r="AG45" s="483"/>
      <c r="AH45" s="483"/>
      <c r="AI45" s="483"/>
      <c r="AJ45" s="483"/>
      <c r="AK45" s="483"/>
      <c r="AL45" s="483"/>
      <c r="AM45" s="483"/>
      <c r="AN45" s="483"/>
      <c r="AO45" s="483"/>
      <c r="AP45" s="485">
        <v>1601039.46</v>
      </c>
      <c r="AQ45" s="485">
        <v>1382526.41</v>
      </c>
      <c r="AR45" s="357"/>
      <c r="AS45" s="357"/>
      <c r="AT45" s="357"/>
      <c r="AU45" s="357"/>
      <c r="AV45" s="357"/>
      <c r="AW45" s="357"/>
      <c r="AX45" s="357"/>
      <c r="AY45" s="357"/>
      <c r="AZ45" s="357"/>
      <c r="BA45" s="357"/>
      <c r="BB45" s="357"/>
      <c r="BC45" s="357"/>
      <c r="BD45" s="357">
        <f t="shared" si="1"/>
        <v>218513.05000000005</v>
      </c>
      <c r="BE45" s="357"/>
      <c r="BF45" s="357"/>
      <c r="BG45" s="357"/>
      <c r="BH45" s="357"/>
      <c r="BI45" s="357"/>
      <c r="BJ45" s="357"/>
      <c r="BK45" s="357"/>
      <c r="BL45" s="357"/>
      <c r="BM45" s="357"/>
      <c r="BN45" s="357"/>
      <c r="BO45" s="357"/>
      <c r="BP45" s="357"/>
      <c r="BQ45" s="357">
        <f t="shared" si="2"/>
        <v>0</v>
      </c>
    </row>
    <row r="46" spans="1:69" ht="12.75">
      <c r="A46" s="274"/>
      <c r="B46" s="275" t="s">
        <v>9</v>
      </c>
      <c r="C46" s="360">
        <f aca="true" t="shared" si="3" ref="C46:AH46">SUM(C7:C45)</f>
        <v>0</v>
      </c>
      <c r="D46" s="360">
        <f t="shared" si="3"/>
        <v>0</v>
      </c>
      <c r="E46" s="360">
        <f t="shared" si="3"/>
        <v>0</v>
      </c>
      <c r="F46" s="360">
        <f t="shared" si="3"/>
        <v>0</v>
      </c>
      <c r="G46" s="360">
        <f t="shared" si="3"/>
        <v>0</v>
      </c>
      <c r="H46" s="360">
        <f t="shared" si="3"/>
        <v>0</v>
      </c>
      <c r="I46" s="360">
        <f t="shared" si="3"/>
        <v>0</v>
      </c>
      <c r="J46" s="360">
        <f t="shared" si="3"/>
        <v>0</v>
      </c>
      <c r="K46" s="360">
        <f t="shared" si="3"/>
        <v>0</v>
      </c>
      <c r="L46" s="360">
        <f t="shared" si="3"/>
        <v>0</v>
      </c>
      <c r="M46" s="360">
        <f t="shared" si="3"/>
        <v>0</v>
      </c>
      <c r="N46" s="360">
        <f t="shared" si="3"/>
        <v>0</v>
      </c>
      <c r="O46" s="263">
        <f t="shared" si="3"/>
        <v>138784001.41</v>
      </c>
      <c r="P46" s="263">
        <f t="shared" si="3"/>
        <v>67272515.26</v>
      </c>
      <c r="Q46" s="361">
        <f t="shared" si="3"/>
        <v>0</v>
      </c>
      <c r="R46" s="361">
        <f t="shared" si="3"/>
        <v>0</v>
      </c>
      <c r="S46" s="361">
        <f t="shared" si="3"/>
        <v>0</v>
      </c>
      <c r="T46" s="361">
        <f t="shared" si="3"/>
        <v>0</v>
      </c>
      <c r="U46" s="361">
        <f t="shared" si="3"/>
        <v>0</v>
      </c>
      <c r="V46" s="361">
        <f t="shared" si="3"/>
        <v>0</v>
      </c>
      <c r="W46" s="361">
        <f t="shared" si="3"/>
        <v>0</v>
      </c>
      <c r="X46" s="361">
        <f t="shared" si="3"/>
        <v>0</v>
      </c>
      <c r="Y46" s="361">
        <f t="shared" si="3"/>
        <v>0</v>
      </c>
      <c r="Z46" s="361">
        <f t="shared" si="3"/>
        <v>0</v>
      </c>
      <c r="AA46" s="361">
        <f t="shared" si="3"/>
        <v>0</v>
      </c>
      <c r="AB46" s="361">
        <f t="shared" si="3"/>
        <v>0</v>
      </c>
      <c r="AC46" s="263">
        <f t="shared" si="3"/>
        <v>71511486.14999999</v>
      </c>
      <c r="AD46" s="360">
        <f t="shared" si="3"/>
        <v>0</v>
      </c>
      <c r="AE46" s="360">
        <f t="shared" si="3"/>
        <v>0</v>
      </c>
      <c r="AF46" s="360">
        <f t="shared" si="3"/>
        <v>0</v>
      </c>
      <c r="AG46" s="360">
        <f t="shared" si="3"/>
        <v>0</v>
      </c>
      <c r="AH46" s="360">
        <f t="shared" si="3"/>
        <v>0</v>
      </c>
      <c r="AI46" s="360">
        <f aca="true" t="shared" si="4" ref="AI46:BN46">SUM(AI7:AI45)</f>
        <v>0</v>
      </c>
      <c r="AJ46" s="360">
        <f t="shared" si="4"/>
        <v>0</v>
      </c>
      <c r="AK46" s="360">
        <f t="shared" si="4"/>
        <v>0</v>
      </c>
      <c r="AL46" s="360">
        <f t="shared" si="4"/>
        <v>0</v>
      </c>
      <c r="AM46" s="360">
        <f t="shared" si="4"/>
        <v>0</v>
      </c>
      <c r="AN46" s="360">
        <f t="shared" si="4"/>
        <v>0</v>
      </c>
      <c r="AO46" s="360">
        <f t="shared" si="4"/>
        <v>0</v>
      </c>
      <c r="AP46" s="263">
        <f t="shared" si="4"/>
        <v>142414012.44999996</v>
      </c>
      <c r="AQ46" s="263">
        <f t="shared" si="4"/>
        <v>71766236.33</v>
      </c>
      <c r="AR46" s="361">
        <f t="shared" si="4"/>
        <v>0</v>
      </c>
      <c r="AS46" s="361">
        <f t="shared" si="4"/>
        <v>0</v>
      </c>
      <c r="AT46" s="361">
        <f t="shared" si="4"/>
        <v>0</v>
      </c>
      <c r="AU46" s="361">
        <f t="shared" si="4"/>
        <v>0</v>
      </c>
      <c r="AV46" s="361">
        <f t="shared" si="4"/>
        <v>0</v>
      </c>
      <c r="AW46" s="361">
        <f t="shared" si="4"/>
        <v>0</v>
      </c>
      <c r="AX46" s="361">
        <f t="shared" si="4"/>
        <v>0</v>
      </c>
      <c r="AY46" s="361">
        <f t="shared" si="4"/>
        <v>0</v>
      </c>
      <c r="AZ46" s="361">
        <f t="shared" si="4"/>
        <v>0</v>
      </c>
      <c r="BA46" s="361">
        <f t="shared" si="4"/>
        <v>0</v>
      </c>
      <c r="BB46" s="361">
        <f t="shared" si="4"/>
        <v>0</v>
      </c>
      <c r="BC46" s="361">
        <f t="shared" si="4"/>
        <v>0</v>
      </c>
      <c r="BD46" s="263">
        <f t="shared" si="4"/>
        <v>70647776.11999997</v>
      </c>
      <c r="BE46" s="361">
        <f t="shared" si="4"/>
        <v>0</v>
      </c>
      <c r="BF46" s="361">
        <f t="shared" si="4"/>
        <v>0</v>
      </c>
      <c r="BG46" s="361">
        <f t="shared" si="4"/>
        <v>0</v>
      </c>
      <c r="BH46" s="361">
        <f t="shared" si="4"/>
        <v>0</v>
      </c>
      <c r="BI46" s="361">
        <f t="shared" si="4"/>
        <v>0</v>
      </c>
      <c r="BJ46" s="361">
        <f t="shared" si="4"/>
        <v>0</v>
      </c>
      <c r="BK46" s="361">
        <f t="shared" si="4"/>
        <v>0</v>
      </c>
      <c r="BL46" s="361">
        <f t="shared" si="4"/>
        <v>0</v>
      </c>
      <c r="BM46" s="361">
        <f t="shared" si="4"/>
        <v>0</v>
      </c>
      <c r="BN46" s="361">
        <f t="shared" si="4"/>
        <v>0</v>
      </c>
      <c r="BO46" s="361">
        <f>SUM(BO7:BO45)</f>
        <v>0</v>
      </c>
      <c r="BP46" s="361">
        <f>SUM(BP7:BP45)</f>
        <v>0</v>
      </c>
      <c r="BQ46" s="263">
        <f>SUM(BQ7:BQ45)</f>
        <v>3630011.0400000056</v>
      </c>
    </row>
    <row r="47" spans="1:69" ht="12.75">
      <c r="A47" s="236" t="s">
        <v>33</v>
      </c>
      <c r="B47" s="233" t="s">
        <v>10</v>
      </c>
      <c r="C47" s="362">
        <v>179987.14</v>
      </c>
      <c r="D47" s="362"/>
      <c r="E47" s="362"/>
      <c r="F47" s="362"/>
      <c r="G47" s="362"/>
      <c r="H47" s="362">
        <v>8738.18</v>
      </c>
      <c r="I47" s="362"/>
      <c r="J47" s="362">
        <v>84516.38</v>
      </c>
      <c r="K47" s="362">
        <v>10704.77</v>
      </c>
      <c r="L47" s="362">
        <v>15237.28</v>
      </c>
      <c r="M47" s="362"/>
      <c r="N47" s="362"/>
      <c r="O47" s="288">
        <v>1667014.67</v>
      </c>
      <c r="P47" s="288">
        <v>1627536.58</v>
      </c>
      <c r="Q47" s="363" t="e">
        <f>C47-#REF!</f>
        <v>#REF!</v>
      </c>
      <c r="R47" s="363" t="e">
        <f>D47-#REF!</f>
        <v>#REF!</v>
      </c>
      <c r="S47" s="363" t="e">
        <f>E47-#REF!</f>
        <v>#REF!</v>
      </c>
      <c r="T47" s="363" t="e">
        <f>F47-#REF!</f>
        <v>#REF!</v>
      </c>
      <c r="U47" s="363" t="e">
        <f>G47-#REF!</f>
        <v>#REF!</v>
      </c>
      <c r="V47" s="363" t="e">
        <f>H47-#REF!</f>
        <v>#REF!</v>
      </c>
      <c r="W47" s="363"/>
      <c r="X47" s="363" t="e">
        <f>J47-#REF!</f>
        <v>#REF!</v>
      </c>
      <c r="Y47" s="363" t="e">
        <f>K47-#REF!</f>
        <v>#REF!</v>
      </c>
      <c r="Z47" s="363" t="e">
        <f>L47-#REF!</f>
        <v>#REF!</v>
      </c>
      <c r="AA47" s="363" t="e">
        <f>M47-#REF!</f>
        <v>#REF!</v>
      </c>
      <c r="AB47" s="363" t="e">
        <f>N47-#REF!</f>
        <v>#REF!</v>
      </c>
      <c r="AC47" s="363">
        <f>O47-P47</f>
        <v>39478.08999999985</v>
      </c>
      <c r="AD47" s="278">
        <v>204870.04</v>
      </c>
      <c r="AE47" s="278"/>
      <c r="AF47" s="278"/>
      <c r="AG47" s="278"/>
      <c r="AH47" s="278"/>
      <c r="AI47" s="278">
        <v>18478.18</v>
      </c>
      <c r="AJ47" s="278"/>
      <c r="AK47" s="278">
        <v>85686.38</v>
      </c>
      <c r="AL47" s="278">
        <v>10704.77</v>
      </c>
      <c r="AM47" s="278">
        <v>15237.28</v>
      </c>
      <c r="AN47" s="278"/>
      <c r="AO47" s="278"/>
      <c r="AP47" s="288">
        <v>1670843.64</v>
      </c>
      <c r="AQ47" s="288">
        <v>1670843.64</v>
      </c>
      <c r="AR47" s="363" t="e">
        <f>AD47-#REF!</f>
        <v>#REF!</v>
      </c>
      <c r="AS47" s="363" t="e">
        <f>AE47-#REF!</f>
        <v>#REF!</v>
      </c>
      <c r="AT47" s="363" t="e">
        <f>AF47-#REF!</f>
        <v>#REF!</v>
      </c>
      <c r="AU47" s="363" t="e">
        <f>AG47-#REF!</f>
        <v>#REF!</v>
      </c>
      <c r="AV47" s="363" t="e">
        <f>AH47-#REF!</f>
        <v>#REF!</v>
      </c>
      <c r="AW47" s="363" t="e">
        <f>AI47-#REF!</f>
        <v>#REF!</v>
      </c>
      <c r="AX47" s="363"/>
      <c r="AY47" s="363" t="e">
        <f>AK47-#REF!</f>
        <v>#REF!</v>
      </c>
      <c r="AZ47" s="363" t="e">
        <f>AL47-#REF!</f>
        <v>#REF!</v>
      </c>
      <c r="BA47" s="363" t="e">
        <f>AM47-#REF!</f>
        <v>#REF!</v>
      </c>
      <c r="BB47" s="363" t="e">
        <f>AN47-#REF!</f>
        <v>#REF!</v>
      </c>
      <c r="BC47" s="363" t="e">
        <f>AO47-#REF!</f>
        <v>#REF!</v>
      </c>
      <c r="BD47" s="363">
        <f>AP47-AQ47</f>
        <v>0</v>
      </c>
      <c r="BE47" s="363">
        <f aca="true" t="shared" si="5" ref="BE47:BJ47">AD47-C47</f>
        <v>24882.899999999994</v>
      </c>
      <c r="BF47" s="363">
        <f t="shared" si="5"/>
        <v>0</v>
      </c>
      <c r="BG47" s="363">
        <f t="shared" si="5"/>
        <v>0</v>
      </c>
      <c r="BH47" s="363">
        <f t="shared" si="5"/>
        <v>0</v>
      </c>
      <c r="BI47" s="363">
        <f t="shared" si="5"/>
        <v>0</v>
      </c>
      <c r="BJ47" s="363">
        <f t="shared" si="5"/>
        <v>9740</v>
      </c>
      <c r="BK47" s="363">
        <v>0</v>
      </c>
      <c r="BL47" s="363">
        <f aca="true" t="shared" si="6" ref="BL47:BQ47">AK47-J47</f>
        <v>1170</v>
      </c>
      <c r="BM47" s="363">
        <f t="shared" si="6"/>
        <v>0</v>
      </c>
      <c r="BN47" s="363">
        <f t="shared" si="6"/>
        <v>0</v>
      </c>
      <c r="BO47" s="363">
        <f t="shared" si="6"/>
        <v>0</v>
      </c>
      <c r="BP47" s="363">
        <f t="shared" si="6"/>
        <v>0</v>
      </c>
      <c r="BQ47" s="363">
        <f t="shared" si="6"/>
        <v>3828.969999999972</v>
      </c>
    </row>
    <row r="48" spans="1:69" ht="12.75">
      <c r="A48" s="274"/>
      <c r="B48" s="274" t="s">
        <v>11</v>
      </c>
      <c r="C48" s="364">
        <f>C46+C47</f>
        <v>179987.14</v>
      </c>
      <c r="D48" s="364">
        <f aca="true" t="shared" si="7" ref="D48:N48">D46+D47</f>
        <v>0</v>
      </c>
      <c r="E48" s="364">
        <f t="shared" si="7"/>
        <v>0</v>
      </c>
      <c r="F48" s="364">
        <f t="shared" si="7"/>
        <v>0</v>
      </c>
      <c r="G48" s="364">
        <f t="shared" si="7"/>
        <v>0</v>
      </c>
      <c r="H48" s="364">
        <f t="shared" si="7"/>
        <v>8738.18</v>
      </c>
      <c r="I48" s="364">
        <f t="shared" si="7"/>
        <v>0</v>
      </c>
      <c r="J48" s="364">
        <f t="shared" si="7"/>
        <v>84516.38</v>
      </c>
      <c r="K48" s="364">
        <f t="shared" si="7"/>
        <v>10704.77</v>
      </c>
      <c r="L48" s="364">
        <f t="shared" si="7"/>
        <v>15237.28</v>
      </c>
      <c r="M48" s="364">
        <f t="shared" si="7"/>
        <v>0</v>
      </c>
      <c r="N48" s="364">
        <f t="shared" si="7"/>
        <v>0</v>
      </c>
      <c r="O48" s="238">
        <f>O46+O47</f>
        <v>140451016.07999998</v>
      </c>
      <c r="P48" s="238">
        <f>SUM(P46:P47)</f>
        <v>68900051.84</v>
      </c>
      <c r="Q48" s="352" t="e">
        <f>Q46+Q47</f>
        <v>#REF!</v>
      </c>
      <c r="R48" s="352" t="e">
        <f aca="true" t="shared" si="8" ref="R48:AB48">R46+R47</f>
        <v>#REF!</v>
      </c>
      <c r="S48" s="352" t="e">
        <f t="shared" si="8"/>
        <v>#REF!</v>
      </c>
      <c r="T48" s="352" t="e">
        <f t="shared" si="8"/>
        <v>#REF!</v>
      </c>
      <c r="U48" s="352" t="e">
        <f t="shared" si="8"/>
        <v>#REF!</v>
      </c>
      <c r="V48" s="352" t="e">
        <f t="shared" si="8"/>
        <v>#REF!</v>
      </c>
      <c r="W48" s="352">
        <f t="shared" si="8"/>
        <v>0</v>
      </c>
      <c r="X48" s="352" t="e">
        <f t="shared" si="8"/>
        <v>#REF!</v>
      </c>
      <c r="Y48" s="352" t="e">
        <f t="shared" si="8"/>
        <v>#REF!</v>
      </c>
      <c r="Z48" s="352" t="e">
        <f t="shared" si="8"/>
        <v>#REF!</v>
      </c>
      <c r="AA48" s="352" t="e">
        <f t="shared" si="8"/>
        <v>#REF!</v>
      </c>
      <c r="AB48" s="352" t="e">
        <f t="shared" si="8"/>
        <v>#REF!</v>
      </c>
      <c r="AC48" s="238">
        <f>SUM(AC46:AC47)</f>
        <v>71550964.24</v>
      </c>
      <c r="AD48" s="364">
        <f>AD47+AD46</f>
        <v>204870.04</v>
      </c>
      <c r="AE48" s="364">
        <f aca="true" t="shared" si="9" ref="AE48:AO48">AE47+AE46</f>
        <v>0</v>
      </c>
      <c r="AF48" s="364">
        <f t="shared" si="9"/>
        <v>0</v>
      </c>
      <c r="AG48" s="364">
        <f t="shared" si="9"/>
        <v>0</v>
      </c>
      <c r="AH48" s="364">
        <f t="shared" si="9"/>
        <v>0</v>
      </c>
      <c r="AI48" s="364">
        <f t="shared" si="9"/>
        <v>18478.18</v>
      </c>
      <c r="AJ48" s="364">
        <f t="shared" si="9"/>
        <v>0</v>
      </c>
      <c r="AK48" s="364">
        <f t="shared" si="9"/>
        <v>85686.38</v>
      </c>
      <c r="AL48" s="364">
        <f t="shared" si="9"/>
        <v>10704.77</v>
      </c>
      <c r="AM48" s="364">
        <f t="shared" si="9"/>
        <v>15237.28</v>
      </c>
      <c r="AN48" s="364">
        <f t="shared" si="9"/>
        <v>0</v>
      </c>
      <c r="AO48" s="364">
        <f t="shared" si="9"/>
        <v>0</v>
      </c>
      <c r="AP48" s="238">
        <f>AP46+AP47</f>
        <v>144084856.08999994</v>
      </c>
      <c r="AQ48" s="238">
        <f>AQ47+AQ46</f>
        <v>73437079.97</v>
      </c>
      <c r="AR48" s="352" t="e">
        <f>AR47+AR46</f>
        <v>#REF!</v>
      </c>
      <c r="AS48" s="352" t="e">
        <f aca="true" t="shared" si="10" ref="AS48:BC48">AS47+AS46</f>
        <v>#REF!</v>
      </c>
      <c r="AT48" s="352" t="e">
        <f t="shared" si="10"/>
        <v>#REF!</v>
      </c>
      <c r="AU48" s="352" t="e">
        <f t="shared" si="10"/>
        <v>#REF!</v>
      </c>
      <c r="AV48" s="352" t="e">
        <f t="shared" si="10"/>
        <v>#REF!</v>
      </c>
      <c r="AW48" s="352" t="e">
        <f t="shared" si="10"/>
        <v>#REF!</v>
      </c>
      <c r="AX48" s="352">
        <f t="shared" si="10"/>
        <v>0</v>
      </c>
      <c r="AY48" s="352" t="e">
        <f t="shared" si="10"/>
        <v>#REF!</v>
      </c>
      <c r="AZ48" s="352" t="e">
        <f t="shared" si="10"/>
        <v>#REF!</v>
      </c>
      <c r="BA48" s="352" t="e">
        <f t="shared" si="10"/>
        <v>#REF!</v>
      </c>
      <c r="BB48" s="352" t="e">
        <f t="shared" si="10"/>
        <v>#REF!</v>
      </c>
      <c r="BC48" s="352" t="e">
        <f t="shared" si="10"/>
        <v>#REF!</v>
      </c>
      <c r="BD48" s="238">
        <f>BD47+BD46</f>
        <v>70647776.11999997</v>
      </c>
      <c r="BE48" s="352">
        <f>BE47+BE46</f>
        <v>24882.899999999994</v>
      </c>
      <c r="BF48" s="352">
        <f aca="true" t="shared" si="11" ref="BF48:BO48">BF47+BF46</f>
        <v>0</v>
      </c>
      <c r="BG48" s="352">
        <f t="shared" si="11"/>
        <v>0</v>
      </c>
      <c r="BH48" s="352">
        <f t="shared" si="11"/>
        <v>0</v>
      </c>
      <c r="BI48" s="352">
        <f t="shared" si="11"/>
        <v>0</v>
      </c>
      <c r="BJ48" s="352">
        <f t="shared" si="11"/>
        <v>9740</v>
      </c>
      <c r="BK48" s="352">
        <f t="shared" si="11"/>
        <v>0</v>
      </c>
      <c r="BL48" s="352">
        <f t="shared" si="11"/>
        <v>1170</v>
      </c>
      <c r="BM48" s="352">
        <f t="shared" si="11"/>
        <v>0</v>
      </c>
      <c r="BN48" s="352">
        <f t="shared" si="11"/>
        <v>0</v>
      </c>
      <c r="BO48" s="352">
        <f t="shared" si="11"/>
        <v>0</v>
      </c>
      <c r="BP48" s="352">
        <f>BP47+BP46</f>
        <v>0</v>
      </c>
      <c r="BQ48" s="238">
        <f>BQ46+BQ47</f>
        <v>3633840.0100000054</v>
      </c>
    </row>
    <row r="49" spans="1:69" ht="12.75">
      <c r="A49" s="264" t="s">
        <v>40</v>
      </c>
      <c r="B49" s="265" t="s">
        <v>42</v>
      </c>
      <c r="C49" s="365">
        <v>1906501.39</v>
      </c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6">
        <v>2022084.64</v>
      </c>
      <c r="P49" s="366">
        <v>0</v>
      </c>
      <c r="Q49" s="363" t="e">
        <f>C49-#REF!</f>
        <v>#REF!</v>
      </c>
      <c r="R49" s="363" t="e">
        <f>D49-#REF!</f>
        <v>#REF!</v>
      </c>
      <c r="S49" s="363" t="e">
        <f>E49-#REF!</f>
        <v>#REF!</v>
      </c>
      <c r="T49" s="363" t="e">
        <f>F49-#REF!</f>
        <v>#REF!</v>
      </c>
      <c r="U49" s="363" t="e">
        <f>G49-#REF!</f>
        <v>#REF!</v>
      </c>
      <c r="V49" s="363" t="e">
        <f>H49-#REF!</f>
        <v>#REF!</v>
      </c>
      <c r="W49" s="363" t="e">
        <f>I49-#REF!</f>
        <v>#REF!</v>
      </c>
      <c r="X49" s="363" t="e">
        <f>J49-#REF!</f>
        <v>#REF!</v>
      </c>
      <c r="Y49" s="363" t="e">
        <f>K49-#REF!</f>
        <v>#REF!</v>
      </c>
      <c r="Z49" s="363" t="e">
        <f>L49-#REF!</f>
        <v>#REF!</v>
      </c>
      <c r="AA49" s="363" t="e">
        <f>M49-#REF!</f>
        <v>#REF!</v>
      </c>
      <c r="AB49" s="363" t="e">
        <f>N49-#REF!</f>
        <v>#REF!</v>
      </c>
      <c r="AC49" s="366">
        <f>O49-P49</f>
        <v>2022084.64</v>
      </c>
      <c r="AD49" s="367">
        <v>1906501.39</v>
      </c>
      <c r="AE49" s="367"/>
      <c r="AF49" s="367"/>
      <c r="AG49" s="367"/>
      <c r="AH49" s="367"/>
      <c r="AI49" s="367"/>
      <c r="AJ49" s="367"/>
      <c r="AK49" s="367"/>
      <c r="AL49" s="367"/>
      <c r="AM49" s="367"/>
      <c r="AN49" s="367"/>
      <c r="AO49" s="367"/>
      <c r="AP49" s="366">
        <v>2022084.64</v>
      </c>
      <c r="AQ49" s="366">
        <v>0</v>
      </c>
      <c r="AR49" s="363" t="e">
        <f>AD49-#REF!</f>
        <v>#REF!</v>
      </c>
      <c r="AS49" s="363" t="e">
        <f>AE49-#REF!</f>
        <v>#REF!</v>
      </c>
      <c r="AT49" s="363" t="e">
        <f>AF49-#REF!</f>
        <v>#REF!</v>
      </c>
      <c r="AU49" s="363" t="e">
        <f>AG49-#REF!</f>
        <v>#REF!</v>
      </c>
      <c r="AV49" s="363" t="e">
        <f>AH49-#REF!</f>
        <v>#REF!</v>
      </c>
      <c r="AW49" s="363" t="e">
        <f>AI49-#REF!</f>
        <v>#REF!</v>
      </c>
      <c r="AX49" s="363"/>
      <c r="AY49" s="363" t="e">
        <f>AK49-#REF!</f>
        <v>#REF!</v>
      </c>
      <c r="AZ49" s="363" t="e">
        <f>AL49-#REF!</f>
        <v>#REF!</v>
      </c>
      <c r="BA49" s="363" t="e">
        <f>AM49-#REF!</f>
        <v>#REF!</v>
      </c>
      <c r="BB49" s="363" t="e">
        <f>AN49-#REF!</f>
        <v>#REF!</v>
      </c>
      <c r="BC49" s="363" t="e">
        <f>AO49-#REF!</f>
        <v>#REF!</v>
      </c>
      <c r="BD49" s="366">
        <f>AP49-AQ49</f>
        <v>2022084.64</v>
      </c>
      <c r="BE49" s="363">
        <f aca="true" t="shared" si="12" ref="BE49:BJ49">C49-AD49</f>
        <v>0</v>
      </c>
      <c r="BF49" s="363">
        <f t="shared" si="12"/>
        <v>0</v>
      </c>
      <c r="BG49" s="363">
        <f t="shared" si="12"/>
        <v>0</v>
      </c>
      <c r="BH49" s="363">
        <f t="shared" si="12"/>
        <v>0</v>
      </c>
      <c r="BI49" s="363">
        <f t="shared" si="12"/>
        <v>0</v>
      </c>
      <c r="BJ49" s="363">
        <f t="shared" si="12"/>
        <v>0</v>
      </c>
      <c r="BK49" s="363">
        <v>0</v>
      </c>
      <c r="BL49" s="363">
        <f>J49-AK49</f>
        <v>0</v>
      </c>
      <c r="BM49" s="363">
        <f>K49-AL49</f>
        <v>0</v>
      </c>
      <c r="BN49" s="363">
        <f>L49-AM49</f>
        <v>0</v>
      </c>
      <c r="BO49" s="363">
        <f>M49-AN49</f>
        <v>0</v>
      </c>
      <c r="BP49" s="363">
        <f>N49-AO49</f>
        <v>0</v>
      </c>
      <c r="BQ49" s="366">
        <f>AP49-O49</f>
        <v>0</v>
      </c>
    </row>
    <row r="50" spans="1:69" ht="12.75">
      <c r="A50" s="243"/>
      <c r="B50" s="270" t="s">
        <v>41</v>
      </c>
      <c r="C50" s="368">
        <f>C48+C49</f>
        <v>2086488.5299999998</v>
      </c>
      <c r="D50" s="368">
        <f aca="true" t="shared" si="13" ref="D50:N50">D48+D49</f>
        <v>0</v>
      </c>
      <c r="E50" s="368">
        <f t="shared" si="13"/>
        <v>0</v>
      </c>
      <c r="F50" s="368">
        <f t="shared" si="13"/>
        <v>0</v>
      </c>
      <c r="G50" s="368">
        <f t="shared" si="13"/>
        <v>0</v>
      </c>
      <c r="H50" s="368">
        <f t="shared" si="13"/>
        <v>8738.18</v>
      </c>
      <c r="I50" s="368">
        <f t="shared" si="13"/>
        <v>0</v>
      </c>
      <c r="J50" s="368">
        <f t="shared" si="13"/>
        <v>84516.38</v>
      </c>
      <c r="K50" s="368">
        <f t="shared" si="13"/>
        <v>10704.77</v>
      </c>
      <c r="L50" s="368">
        <f t="shared" si="13"/>
        <v>15237.28</v>
      </c>
      <c r="M50" s="368">
        <f t="shared" si="13"/>
        <v>0</v>
      </c>
      <c r="N50" s="368">
        <f t="shared" si="13"/>
        <v>0</v>
      </c>
      <c r="O50" s="244">
        <f>O48+O49</f>
        <v>142473100.71999997</v>
      </c>
      <c r="P50" s="244">
        <f>P48+P49</f>
        <v>68900051.84</v>
      </c>
      <c r="Q50" s="353" t="e">
        <f>Q48+Q49</f>
        <v>#REF!</v>
      </c>
      <c r="R50" s="353" t="e">
        <f aca="true" t="shared" si="14" ref="R50:AB50">R48+R49</f>
        <v>#REF!</v>
      </c>
      <c r="S50" s="353" t="e">
        <f t="shared" si="14"/>
        <v>#REF!</v>
      </c>
      <c r="T50" s="353" t="e">
        <f t="shared" si="14"/>
        <v>#REF!</v>
      </c>
      <c r="U50" s="353" t="e">
        <f t="shared" si="14"/>
        <v>#REF!</v>
      </c>
      <c r="V50" s="353" t="e">
        <f t="shared" si="14"/>
        <v>#REF!</v>
      </c>
      <c r="W50" s="353" t="e">
        <f t="shared" si="14"/>
        <v>#REF!</v>
      </c>
      <c r="X50" s="353" t="e">
        <f t="shared" si="14"/>
        <v>#REF!</v>
      </c>
      <c r="Y50" s="353" t="e">
        <f t="shared" si="14"/>
        <v>#REF!</v>
      </c>
      <c r="Z50" s="353" t="e">
        <f t="shared" si="14"/>
        <v>#REF!</v>
      </c>
      <c r="AA50" s="353" t="e">
        <f t="shared" si="14"/>
        <v>#REF!</v>
      </c>
      <c r="AB50" s="353" t="e">
        <f t="shared" si="14"/>
        <v>#REF!</v>
      </c>
      <c r="AC50" s="244">
        <f>AC48+AC49</f>
        <v>73573048.88</v>
      </c>
      <c r="AD50" s="368">
        <f>AD48+AD49</f>
        <v>2111371.4299999997</v>
      </c>
      <c r="AE50" s="368">
        <f aca="true" t="shared" si="15" ref="AE50:AO50">AE48+AE49</f>
        <v>0</v>
      </c>
      <c r="AF50" s="368">
        <f t="shared" si="15"/>
        <v>0</v>
      </c>
      <c r="AG50" s="368">
        <f t="shared" si="15"/>
        <v>0</v>
      </c>
      <c r="AH50" s="368">
        <f t="shared" si="15"/>
        <v>0</v>
      </c>
      <c r="AI50" s="368">
        <f t="shared" si="15"/>
        <v>18478.18</v>
      </c>
      <c r="AJ50" s="368">
        <f t="shared" si="15"/>
        <v>0</v>
      </c>
      <c r="AK50" s="368">
        <f t="shared" si="15"/>
        <v>85686.38</v>
      </c>
      <c r="AL50" s="368">
        <f t="shared" si="15"/>
        <v>10704.77</v>
      </c>
      <c r="AM50" s="368">
        <f t="shared" si="15"/>
        <v>15237.28</v>
      </c>
      <c r="AN50" s="368">
        <f t="shared" si="15"/>
        <v>0</v>
      </c>
      <c r="AO50" s="368">
        <f t="shared" si="15"/>
        <v>0</v>
      </c>
      <c r="AP50" s="244">
        <f>AP48+AP49</f>
        <v>146106940.72999993</v>
      </c>
      <c r="AQ50" s="244">
        <f>AQ49+AQ48</f>
        <v>73437079.97</v>
      </c>
      <c r="AR50" s="353" t="e">
        <f>AR49+AR48</f>
        <v>#REF!</v>
      </c>
      <c r="AS50" s="353" t="e">
        <f aca="true" t="shared" si="16" ref="AS50:BC50">AS49+AS48</f>
        <v>#REF!</v>
      </c>
      <c r="AT50" s="353" t="e">
        <f t="shared" si="16"/>
        <v>#REF!</v>
      </c>
      <c r="AU50" s="353" t="e">
        <f t="shared" si="16"/>
        <v>#REF!</v>
      </c>
      <c r="AV50" s="353" t="e">
        <f t="shared" si="16"/>
        <v>#REF!</v>
      </c>
      <c r="AW50" s="353" t="e">
        <f t="shared" si="16"/>
        <v>#REF!</v>
      </c>
      <c r="AX50" s="353">
        <f t="shared" si="16"/>
        <v>0</v>
      </c>
      <c r="AY50" s="353" t="e">
        <f t="shared" si="16"/>
        <v>#REF!</v>
      </c>
      <c r="AZ50" s="353" t="e">
        <f t="shared" si="16"/>
        <v>#REF!</v>
      </c>
      <c r="BA50" s="353" t="e">
        <f t="shared" si="16"/>
        <v>#REF!</v>
      </c>
      <c r="BB50" s="353" t="e">
        <f t="shared" si="16"/>
        <v>#REF!</v>
      </c>
      <c r="BC50" s="353" t="e">
        <f t="shared" si="16"/>
        <v>#REF!</v>
      </c>
      <c r="BD50" s="244">
        <f>BD49+BD48</f>
        <v>72669860.75999998</v>
      </c>
      <c r="BE50" s="353">
        <f>BE49+BE48</f>
        <v>24882.899999999994</v>
      </c>
      <c r="BF50" s="353">
        <f aca="true" t="shared" si="17" ref="BF50:BP50">BF49+BF48</f>
        <v>0</v>
      </c>
      <c r="BG50" s="353">
        <f t="shared" si="17"/>
        <v>0</v>
      </c>
      <c r="BH50" s="353">
        <f t="shared" si="17"/>
        <v>0</v>
      </c>
      <c r="BI50" s="353">
        <f t="shared" si="17"/>
        <v>0</v>
      </c>
      <c r="BJ50" s="353">
        <f t="shared" si="17"/>
        <v>9740</v>
      </c>
      <c r="BK50" s="353">
        <f t="shared" si="17"/>
        <v>0</v>
      </c>
      <c r="BL50" s="353">
        <f t="shared" si="17"/>
        <v>1170</v>
      </c>
      <c r="BM50" s="353">
        <f t="shared" si="17"/>
        <v>0</v>
      </c>
      <c r="BN50" s="353">
        <f t="shared" si="17"/>
        <v>0</v>
      </c>
      <c r="BO50" s="353">
        <f t="shared" si="17"/>
        <v>0</v>
      </c>
      <c r="BP50" s="353">
        <f t="shared" si="17"/>
        <v>0</v>
      </c>
      <c r="BQ50" s="244">
        <f>BQ48+BQ49</f>
        <v>3633840.0100000054</v>
      </c>
    </row>
    <row r="52" ht="12.75">
      <c r="AP52" s="461"/>
    </row>
  </sheetData>
  <sheetProtection/>
  <mergeCells count="8">
    <mergeCell ref="A2:BQ2"/>
    <mergeCell ref="A5:A6"/>
    <mergeCell ref="B5:B6"/>
    <mergeCell ref="C5:O5"/>
    <mergeCell ref="Q5:AC5"/>
    <mergeCell ref="AD5:AP5"/>
    <mergeCell ref="AR5:BD5"/>
    <mergeCell ref="BE5:BQ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34">
      <selection activeCell="M54" sqref="M54"/>
    </sheetView>
  </sheetViews>
  <sheetFormatPr defaultColWidth="9.140625" defaultRowHeight="12.75"/>
  <cols>
    <col min="2" max="2" width="29.421875" style="0" customWidth="1"/>
    <col min="3" max="3" width="15.421875" style="0" customWidth="1"/>
    <col min="4" max="4" width="15.57421875" style="0" customWidth="1"/>
    <col min="5" max="6" width="14.421875" style="0" customWidth="1"/>
    <col min="7" max="7" width="13.140625" style="0" customWidth="1"/>
    <col min="8" max="8" width="17.00390625" style="0" customWidth="1"/>
  </cols>
  <sheetData>
    <row r="1" ht="12.75">
      <c r="H1" s="184" t="s">
        <v>229</v>
      </c>
    </row>
    <row r="3" spans="1:8" ht="45" customHeight="1">
      <c r="A3" s="612" t="s">
        <v>294</v>
      </c>
      <c r="B3" s="683"/>
      <c r="C3" s="683"/>
      <c r="D3" s="683"/>
      <c r="E3" s="683"/>
      <c r="F3" s="683"/>
      <c r="G3" s="683"/>
      <c r="H3" s="683"/>
    </row>
    <row r="4" spans="1:8" ht="13.5" thickBot="1">
      <c r="A4" s="39"/>
      <c r="B4" s="39"/>
      <c r="C4" s="39"/>
      <c r="D4" s="39"/>
      <c r="E4" s="39"/>
      <c r="F4" s="39"/>
      <c r="G4" s="39"/>
      <c r="H4" s="39"/>
    </row>
    <row r="5" spans="1:8" ht="22.5" customHeight="1">
      <c r="A5" s="496" t="s">
        <v>0</v>
      </c>
      <c r="B5" s="684" t="s">
        <v>93</v>
      </c>
      <c r="C5" s="686" t="s">
        <v>295</v>
      </c>
      <c r="D5" s="687"/>
      <c r="E5" s="686" t="s">
        <v>292</v>
      </c>
      <c r="F5" s="687"/>
      <c r="G5" s="684" t="s">
        <v>296</v>
      </c>
      <c r="H5" s="688"/>
    </row>
    <row r="6" spans="1:8" ht="31.5">
      <c r="A6" s="497" t="s">
        <v>244</v>
      </c>
      <c r="B6" s="685"/>
      <c r="C6" s="252" t="s">
        <v>185</v>
      </c>
      <c r="D6" s="498" t="s">
        <v>95</v>
      </c>
      <c r="E6" s="252" t="s">
        <v>185</v>
      </c>
      <c r="F6" s="498" t="s">
        <v>95</v>
      </c>
      <c r="G6" s="252" t="s">
        <v>186</v>
      </c>
      <c r="H6" s="499" t="s">
        <v>248</v>
      </c>
    </row>
    <row r="7" spans="1:8" ht="12.75">
      <c r="A7" s="492" t="s">
        <v>96</v>
      </c>
      <c r="B7" s="493" t="s">
        <v>97</v>
      </c>
      <c r="C7" s="500">
        <v>233344</v>
      </c>
      <c r="D7" s="501">
        <v>2353099.06</v>
      </c>
      <c r="E7" s="500">
        <v>233367</v>
      </c>
      <c r="F7" s="501">
        <v>2353099.06</v>
      </c>
      <c r="G7" s="502">
        <f>E7-C7</f>
        <v>23</v>
      </c>
      <c r="H7" s="503">
        <f>F7-D7</f>
        <v>0</v>
      </c>
    </row>
    <row r="8" spans="1:8" ht="12.75">
      <c r="A8" s="492" t="s">
        <v>98</v>
      </c>
      <c r="B8" s="493" t="s">
        <v>99</v>
      </c>
      <c r="C8" s="500">
        <v>13815</v>
      </c>
      <c r="D8" s="501">
        <v>156014</v>
      </c>
      <c r="E8" s="500">
        <v>13815</v>
      </c>
      <c r="F8" s="501">
        <v>156014</v>
      </c>
      <c r="G8" s="502">
        <f aca="true" t="shared" si="0" ref="G8:H25">E8-C8</f>
        <v>0</v>
      </c>
      <c r="H8" s="503">
        <f t="shared" si="0"/>
        <v>0</v>
      </c>
    </row>
    <row r="9" spans="1:8" ht="12.75">
      <c r="A9" s="492" t="s">
        <v>100</v>
      </c>
      <c r="B9" s="493" t="s">
        <v>101</v>
      </c>
      <c r="C9" s="500">
        <v>96675</v>
      </c>
      <c r="D9" s="501">
        <v>1156765.28</v>
      </c>
      <c r="E9" s="500">
        <v>96675</v>
      </c>
      <c r="F9" s="501">
        <v>1156765.28</v>
      </c>
      <c r="G9" s="502">
        <f t="shared" si="0"/>
        <v>0</v>
      </c>
      <c r="H9" s="503">
        <f t="shared" si="0"/>
        <v>0</v>
      </c>
    </row>
    <row r="10" spans="1:8" ht="12.75">
      <c r="A10" s="492" t="s">
        <v>55</v>
      </c>
      <c r="B10" s="493" t="s">
        <v>102</v>
      </c>
      <c r="C10" s="500">
        <v>77145</v>
      </c>
      <c r="D10" s="501">
        <v>929056.04</v>
      </c>
      <c r="E10" s="500">
        <v>76429</v>
      </c>
      <c r="F10" s="501">
        <v>920578.6</v>
      </c>
      <c r="G10" s="502">
        <f t="shared" si="0"/>
        <v>-716</v>
      </c>
      <c r="H10" s="503">
        <f t="shared" si="0"/>
        <v>-8477.44000000006</v>
      </c>
    </row>
    <row r="11" spans="1:8" ht="12.75">
      <c r="A11" s="492" t="s">
        <v>57</v>
      </c>
      <c r="B11" s="493" t="s">
        <v>231</v>
      </c>
      <c r="C11" s="500">
        <v>70</v>
      </c>
      <c r="D11" s="501">
        <v>3150</v>
      </c>
      <c r="E11" s="500">
        <v>70</v>
      </c>
      <c r="F11" s="501">
        <v>3150</v>
      </c>
      <c r="G11" s="502">
        <f t="shared" si="0"/>
        <v>0</v>
      </c>
      <c r="H11" s="503">
        <f t="shared" si="0"/>
        <v>0</v>
      </c>
    </row>
    <row r="12" spans="1:8" ht="12.75">
      <c r="A12" s="492" t="s">
        <v>232</v>
      </c>
      <c r="B12" s="493" t="s">
        <v>104</v>
      </c>
      <c r="C12" s="500">
        <v>74509</v>
      </c>
      <c r="D12" s="501">
        <v>775312.71</v>
      </c>
      <c r="E12" s="500">
        <v>74509</v>
      </c>
      <c r="F12" s="501">
        <v>775312.71</v>
      </c>
      <c r="G12" s="502">
        <f t="shared" si="0"/>
        <v>0</v>
      </c>
      <c r="H12" s="503">
        <f t="shared" si="0"/>
        <v>0</v>
      </c>
    </row>
    <row r="13" spans="1:8" ht="12.75">
      <c r="A13" s="492" t="s">
        <v>233</v>
      </c>
      <c r="B13" s="493" t="s">
        <v>115</v>
      </c>
      <c r="C13" s="500">
        <v>82768</v>
      </c>
      <c r="D13" s="501">
        <v>685946.99</v>
      </c>
      <c r="E13" s="500">
        <v>82768</v>
      </c>
      <c r="F13" s="501">
        <v>685946.99</v>
      </c>
      <c r="G13" s="502">
        <f t="shared" si="0"/>
        <v>0</v>
      </c>
      <c r="H13" s="503">
        <f t="shared" si="0"/>
        <v>0</v>
      </c>
    </row>
    <row r="14" spans="1:8" ht="12.75">
      <c r="A14" s="492" t="s">
        <v>33</v>
      </c>
      <c r="B14" s="493" t="s">
        <v>103</v>
      </c>
      <c r="C14" s="500">
        <v>113718</v>
      </c>
      <c r="D14" s="501">
        <v>302478.57</v>
      </c>
      <c r="E14" s="500">
        <v>109490</v>
      </c>
      <c r="F14" s="501">
        <v>298178.62</v>
      </c>
      <c r="G14" s="502">
        <f t="shared" si="0"/>
        <v>-4228</v>
      </c>
      <c r="H14" s="503">
        <f t="shared" si="0"/>
        <v>-4299.950000000012</v>
      </c>
    </row>
    <row r="15" spans="1:8" ht="12.75">
      <c r="A15" s="492" t="s">
        <v>105</v>
      </c>
      <c r="B15" s="493" t="s">
        <v>106</v>
      </c>
      <c r="C15" s="500">
        <v>33797</v>
      </c>
      <c r="D15" s="504">
        <v>671785.75</v>
      </c>
      <c r="E15" s="500">
        <v>33797</v>
      </c>
      <c r="F15" s="504">
        <v>671785.75</v>
      </c>
      <c r="G15" s="502">
        <f t="shared" si="0"/>
        <v>0</v>
      </c>
      <c r="H15" s="503">
        <f t="shared" si="0"/>
        <v>0</v>
      </c>
    </row>
    <row r="16" spans="1:8" ht="12.75">
      <c r="A16" s="492" t="s">
        <v>107</v>
      </c>
      <c r="B16" s="493" t="s">
        <v>108</v>
      </c>
      <c r="C16" s="500">
        <v>44125</v>
      </c>
      <c r="D16" s="501">
        <v>263306</v>
      </c>
      <c r="E16" s="500">
        <v>44125</v>
      </c>
      <c r="F16" s="501">
        <v>263306</v>
      </c>
      <c r="G16" s="502">
        <f t="shared" si="0"/>
        <v>0</v>
      </c>
      <c r="H16" s="503">
        <f t="shared" si="0"/>
        <v>0</v>
      </c>
    </row>
    <row r="17" spans="1:8" ht="12.75">
      <c r="A17" s="492" t="s">
        <v>109</v>
      </c>
      <c r="B17" s="493" t="s">
        <v>110</v>
      </c>
      <c r="C17" s="500">
        <v>106918</v>
      </c>
      <c r="D17" s="501">
        <v>2002146.36</v>
      </c>
      <c r="E17" s="500">
        <v>106918</v>
      </c>
      <c r="F17" s="501">
        <v>2002146.36</v>
      </c>
      <c r="G17" s="502">
        <f t="shared" si="0"/>
        <v>0</v>
      </c>
      <c r="H17" s="503">
        <f t="shared" si="0"/>
        <v>0</v>
      </c>
    </row>
    <row r="18" spans="1:8" ht="12.75">
      <c r="A18" s="492" t="s">
        <v>111</v>
      </c>
      <c r="B18" s="493" t="s">
        <v>112</v>
      </c>
      <c r="C18" s="500">
        <v>66502</v>
      </c>
      <c r="D18" s="501">
        <v>672775.17</v>
      </c>
      <c r="E18" s="500">
        <v>64711</v>
      </c>
      <c r="F18" s="501">
        <v>670992.95</v>
      </c>
      <c r="G18" s="502">
        <f t="shared" si="0"/>
        <v>-1791</v>
      </c>
      <c r="H18" s="503">
        <f t="shared" si="0"/>
        <v>-1782.2200000000885</v>
      </c>
    </row>
    <row r="19" spans="1:8" ht="12.75">
      <c r="A19" s="492" t="s">
        <v>113</v>
      </c>
      <c r="B19" s="493" t="s">
        <v>114</v>
      </c>
      <c r="C19" s="500">
        <v>112067</v>
      </c>
      <c r="D19" s="501">
        <v>1005247</v>
      </c>
      <c r="E19" s="500">
        <v>112067</v>
      </c>
      <c r="F19" s="501">
        <v>1005247</v>
      </c>
      <c r="G19" s="502">
        <f t="shared" si="0"/>
        <v>0</v>
      </c>
      <c r="H19" s="503">
        <f t="shared" si="0"/>
        <v>0</v>
      </c>
    </row>
    <row r="20" spans="1:8" ht="12.75">
      <c r="A20" s="492" t="s">
        <v>234</v>
      </c>
      <c r="B20" s="493" t="s">
        <v>235</v>
      </c>
      <c r="C20" s="500">
        <v>249047</v>
      </c>
      <c r="D20" s="501">
        <v>2617577.32</v>
      </c>
      <c r="E20" s="500">
        <v>255759</v>
      </c>
      <c r="F20" s="501">
        <v>2851374.32</v>
      </c>
      <c r="G20" s="502">
        <f t="shared" si="0"/>
        <v>6712</v>
      </c>
      <c r="H20" s="503">
        <f t="shared" si="0"/>
        <v>233797</v>
      </c>
    </row>
    <row r="21" spans="1:8" ht="12.75">
      <c r="A21" s="492" t="s">
        <v>236</v>
      </c>
      <c r="B21" s="493" t="s">
        <v>237</v>
      </c>
      <c r="C21" s="500">
        <v>8265</v>
      </c>
      <c r="D21" s="501">
        <v>8198</v>
      </c>
      <c r="E21" s="500">
        <v>8265</v>
      </c>
      <c r="F21" s="501">
        <v>8198</v>
      </c>
      <c r="G21" s="502">
        <f t="shared" si="0"/>
        <v>0</v>
      </c>
      <c r="H21" s="503">
        <f t="shared" si="0"/>
        <v>0</v>
      </c>
    </row>
    <row r="22" spans="1:8" ht="12.75" customHeight="1">
      <c r="A22" s="492" t="s">
        <v>238</v>
      </c>
      <c r="B22" s="493" t="s">
        <v>239</v>
      </c>
      <c r="C22" s="500">
        <v>2119</v>
      </c>
      <c r="D22" s="501">
        <v>20548.19</v>
      </c>
      <c r="E22" s="500">
        <v>2119</v>
      </c>
      <c r="F22" s="501">
        <v>20548.19</v>
      </c>
      <c r="G22" s="502">
        <f t="shared" si="0"/>
        <v>0</v>
      </c>
      <c r="H22" s="503">
        <f t="shared" si="0"/>
        <v>0</v>
      </c>
    </row>
    <row r="23" spans="1:8" ht="12.75">
      <c r="A23" s="494" t="s">
        <v>240</v>
      </c>
      <c r="B23" s="495" t="s">
        <v>241</v>
      </c>
      <c r="C23" s="505">
        <v>148</v>
      </c>
      <c r="D23" s="506">
        <v>622</v>
      </c>
      <c r="E23" s="505">
        <v>148</v>
      </c>
      <c r="F23" s="506">
        <v>622</v>
      </c>
      <c r="G23" s="507">
        <f t="shared" si="0"/>
        <v>0</v>
      </c>
      <c r="H23" s="508">
        <f t="shared" si="0"/>
        <v>0</v>
      </c>
    </row>
    <row r="24" spans="1:8" ht="12.75">
      <c r="A24" s="494" t="s">
        <v>242</v>
      </c>
      <c r="B24" s="495" t="s">
        <v>243</v>
      </c>
      <c r="C24" s="505">
        <v>59061</v>
      </c>
      <c r="D24" s="506">
        <v>226464</v>
      </c>
      <c r="E24" s="505">
        <v>59061</v>
      </c>
      <c r="F24" s="506">
        <v>226464</v>
      </c>
      <c r="G24" s="507">
        <f t="shared" si="0"/>
        <v>0</v>
      </c>
      <c r="H24" s="508">
        <f t="shared" si="0"/>
        <v>0</v>
      </c>
    </row>
    <row r="25" spans="1:8" ht="13.5" thickBot="1">
      <c r="A25" s="494" t="s">
        <v>116</v>
      </c>
      <c r="B25" s="495" t="s">
        <v>117</v>
      </c>
      <c r="C25" s="505">
        <v>501</v>
      </c>
      <c r="D25" s="506">
        <v>1800</v>
      </c>
      <c r="E25" s="505">
        <v>501</v>
      </c>
      <c r="F25" s="506">
        <v>1800</v>
      </c>
      <c r="G25" s="507">
        <f t="shared" si="0"/>
        <v>0</v>
      </c>
      <c r="H25" s="508">
        <f t="shared" si="0"/>
        <v>0</v>
      </c>
    </row>
    <row r="26" spans="1:8" ht="13.5" thickBot="1">
      <c r="A26" s="509"/>
      <c r="B26" s="510" t="s">
        <v>245</v>
      </c>
      <c r="C26" s="511">
        <f aca="true" t="shared" si="1" ref="C26:H26">SUM(C7:C25)</f>
        <v>1374594</v>
      </c>
      <c r="D26" s="512">
        <f t="shared" si="1"/>
        <v>13852292.44</v>
      </c>
      <c r="E26" s="511">
        <f t="shared" si="1"/>
        <v>1374594</v>
      </c>
      <c r="F26" s="512">
        <f t="shared" si="1"/>
        <v>14071529.829999998</v>
      </c>
      <c r="G26" s="513">
        <f t="shared" si="1"/>
        <v>0</v>
      </c>
      <c r="H26" s="514">
        <f t="shared" si="1"/>
        <v>219237.38999999984</v>
      </c>
    </row>
    <row r="27" spans="1:8" ht="21.75" thickBot="1">
      <c r="A27" s="515"/>
      <c r="B27" s="516" t="s">
        <v>119</v>
      </c>
      <c r="C27" s="517">
        <v>27506</v>
      </c>
      <c r="D27" s="518">
        <v>119245.13</v>
      </c>
      <c r="E27" s="517">
        <v>27671</v>
      </c>
      <c r="F27" s="518">
        <v>119245.13</v>
      </c>
      <c r="G27" s="517">
        <f>E27-C27</f>
        <v>165</v>
      </c>
      <c r="H27" s="519" t="s">
        <v>120</v>
      </c>
    </row>
    <row r="28" spans="1:8" ht="13.5" thickBot="1">
      <c r="A28" s="520"/>
      <c r="B28" s="516" t="s">
        <v>246</v>
      </c>
      <c r="C28" s="517">
        <v>29548</v>
      </c>
      <c r="D28" s="518">
        <v>682806.94</v>
      </c>
      <c r="E28" s="517">
        <v>29548</v>
      </c>
      <c r="F28" s="518">
        <v>682806.94</v>
      </c>
      <c r="G28" s="517">
        <f>E28-C28</f>
        <v>0</v>
      </c>
      <c r="H28" s="514">
        <f>F28-D28</f>
        <v>0</v>
      </c>
    </row>
    <row r="29" spans="1:8" ht="12.75">
      <c r="A29" s="520"/>
      <c r="B29" s="521"/>
      <c r="C29" s="522"/>
      <c r="D29" s="523"/>
      <c r="E29" s="522"/>
      <c r="F29" s="523"/>
      <c r="G29" s="522"/>
      <c r="H29" s="524"/>
    </row>
    <row r="31" ht="13.5" customHeight="1"/>
    <row r="32" ht="13.5" customHeight="1"/>
    <row r="33" ht="13.5" customHeight="1"/>
    <row r="34" ht="13.5" customHeight="1">
      <c r="H34" s="184" t="s">
        <v>228</v>
      </c>
    </row>
    <row r="35" spans="1:8" ht="42.75" customHeight="1">
      <c r="A35" s="689" t="s">
        <v>297</v>
      </c>
      <c r="B35" s="690"/>
      <c r="C35" s="690"/>
      <c r="D35" s="690"/>
      <c r="E35" s="690"/>
      <c r="F35" s="690"/>
      <c r="G35" s="690"/>
      <c r="H35" s="690"/>
    </row>
    <row r="36" spans="1:8" ht="12.75">
      <c r="A36" s="39"/>
      <c r="B36" s="39"/>
      <c r="C36" s="39"/>
      <c r="D36" s="39"/>
      <c r="E36" s="39"/>
      <c r="F36" s="39"/>
      <c r="G36" s="39"/>
      <c r="H36" s="39"/>
    </row>
    <row r="37" spans="1:8" ht="12.75">
      <c r="A37" s="691" t="s">
        <v>0</v>
      </c>
      <c r="B37" s="621" t="s">
        <v>123</v>
      </c>
      <c r="C37" s="622" t="s">
        <v>287</v>
      </c>
      <c r="D37" s="622"/>
      <c r="E37" s="622" t="s">
        <v>292</v>
      </c>
      <c r="F37" s="622"/>
      <c r="G37" s="621" t="s">
        <v>296</v>
      </c>
      <c r="H37" s="616"/>
    </row>
    <row r="38" spans="1:8" ht="51">
      <c r="A38" s="692"/>
      <c r="B38" s="616"/>
      <c r="C38" s="533" t="s">
        <v>185</v>
      </c>
      <c r="D38" s="533" t="s">
        <v>95</v>
      </c>
      <c r="E38" s="292" t="s">
        <v>185</v>
      </c>
      <c r="F38" s="292" t="s">
        <v>95</v>
      </c>
      <c r="G38" s="292" t="s">
        <v>186</v>
      </c>
      <c r="H38" s="292" t="s">
        <v>187</v>
      </c>
    </row>
    <row r="39" spans="1:8" ht="12.75">
      <c r="A39" s="293" t="s">
        <v>109</v>
      </c>
      <c r="B39" s="135" t="s">
        <v>124</v>
      </c>
      <c r="C39" s="46">
        <v>94</v>
      </c>
      <c r="D39" s="294">
        <v>2063.21</v>
      </c>
      <c r="E39" s="46">
        <v>94</v>
      </c>
      <c r="F39" s="294">
        <v>2063.21</v>
      </c>
      <c r="G39" s="47">
        <f>E39-C39</f>
        <v>0</v>
      </c>
      <c r="H39" s="310">
        <f>F39-D39</f>
        <v>0</v>
      </c>
    </row>
    <row r="40" spans="1:8" ht="12.75">
      <c r="A40" s="293" t="s">
        <v>109</v>
      </c>
      <c r="B40" s="135" t="s">
        <v>125</v>
      </c>
      <c r="C40" s="46">
        <v>14960</v>
      </c>
      <c r="D40" s="294">
        <v>363408.55</v>
      </c>
      <c r="E40" s="46">
        <v>14960</v>
      </c>
      <c r="F40" s="294">
        <v>363408.55</v>
      </c>
      <c r="G40" s="47">
        <f aca="true" t="shared" si="2" ref="G40:H45">E40-C40</f>
        <v>0</v>
      </c>
      <c r="H40" s="310">
        <f t="shared" si="2"/>
        <v>0</v>
      </c>
    </row>
    <row r="41" spans="1:8" ht="12.75">
      <c r="A41" s="293" t="s">
        <v>109</v>
      </c>
      <c r="B41" s="135" t="s">
        <v>126</v>
      </c>
      <c r="C41" s="46">
        <v>9969</v>
      </c>
      <c r="D41" s="294">
        <v>218700.41</v>
      </c>
      <c r="E41" s="46">
        <v>9969</v>
      </c>
      <c r="F41" s="294">
        <v>218700.41</v>
      </c>
      <c r="G41" s="47">
        <f t="shared" si="2"/>
        <v>0</v>
      </c>
      <c r="H41" s="310">
        <f t="shared" si="2"/>
        <v>0</v>
      </c>
    </row>
    <row r="42" spans="1:8" ht="12.75">
      <c r="A42" s="293" t="s">
        <v>109</v>
      </c>
      <c r="B42" s="135" t="s">
        <v>80</v>
      </c>
      <c r="C42" s="46">
        <v>4385</v>
      </c>
      <c r="D42" s="294">
        <v>97020</v>
      </c>
      <c r="E42" s="46">
        <v>4385</v>
      </c>
      <c r="F42" s="294">
        <v>97020</v>
      </c>
      <c r="G42" s="47">
        <f t="shared" si="2"/>
        <v>0</v>
      </c>
      <c r="H42" s="310">
        <f t="shared" si="2"/>
        <v>0</v>
      </c>
    </row>
    <row r="43" spans="1:8" ht="12.75" hidden="1">
      <c r="A43" s="293" t="s">
        <v>109</v>
      </c>
      <c r="B43" s="135" t="s">
        <v>29</v>
      </c>
      <c r="C43" s="46">
        <v>0</v>
      </c>
      <c r="D43" s="294">
        <v>0</v>
      </c>
      <c r="E43" s="46">
        <v>0</v>
      </c>
      <c r="F43" s="294">
        <v>0</v>
      </c>
      <c r="G43" s="47">
        <f t="shared" si="2"/>
        <v>0</v>
      </c>
      <c r="H43" s="310">
        <f t="shared" si="2"/>
        <v>0</v>
      </c>
    </row>
    <row r="44" spans="1:8" ht="12.75">
      <c r="A44" s="293" t="s">
        <v>109</v>
      </c>
      <c r="B44" s="135" t="s">
        <v>127</v>
      </c>
      <c r="C44" s="46">
        <v>0</v>
      </c>
      <c r="D44" s="294">
        <v>0</v>
      </c>
      <c r="E44" s="46">
        <v>0</v>
      </c>
      <c r="F44" s="294">
        <v>0</v>
      </c>
      <c r="G44" s="47">
        <f t="shared" si="2"/>
        <v>0</v>
      </c>
      <c r="H44" s="310">
        <f t="shared" si="2"/>
        <v>0</v>
      </c>
    </row>
    <row r="45" spans="1:8" ht="12.75">
      <c r="A45" s="293" t="s">
        <v>109</v>
      </c>
      <c r="B45" s="135" t="s">
        <v>128</v>
      </c>
      <c r="C45" s="46">
        <v>140</v>
      </c>
      <c r="D45" s="294">
        <v>1614.77</v>
      </c>
      <c r="E45" s="46">
        <v>140</v>
      </c>
      <c r="F45" s="294">
        <v>1614.77</v>
      </c>
      <c r="G45" s="47">
        <f t="shared" si="2"/>
        <v>0</v>
      </c>
      <c r="H45" s="310">
        <f t="shared" si="2"/>
        <v>0</v>
      </c>
    </row>
    <row r="46" spans="1:8" ht="12.75">
      <c r="A46" s="369"/>
      <c r="B46" s="291" t="s">
        <v>188</v>
      </c>
      <c r="C46" s="295">
        <f aca="true" t="shared" si="3" ref="C46:H46">SUM(C39:C45)</f>
        <v>29548</v>
      </c>
      <c r="D46" s="296">
        <f t="shared" si="3"/>
        <v>682806.9400000001</v>
      </c>
      <c r="E46" s="295">
        <f t="shared" si="3"/>
        <v>29548</v>
      </c>
      <c r="F46" s="296">
        <f t="shared" si="3"/>
        <v>682806.9400000001</v>
      </c>
      <c r="G46" s="296">
        <f t="shared" si="3"/>
        <v>0</v>
      </c>
      <c r="H46" s="296">
        <f t="shared" si="3"/>
        <v>0</v>
      </c>
    </row>
    <row r="48" spans="1:8" ht="15">
      <c r="A48" s="575" t="s">
        <v>298</v>
      </c>
      <c r="B48" s="575"/>
      <c r="C48" s="575"/>
      <c r="D48" s="575"/>
      <c r="E48" s="575"/>
      <c r="F48" s="575"/>
      <c r="G48" s="575"/>
      <c r="H48" s="575"/>
    </row>
    <row r="50" spans="1:8" ht="12.75">
      <c r="A50" s="691"/>
      <c r="B50" s="621" t="s">
        <v>189</v>
      </c>
      <c r="C50" s="622" t="s">
        <v>287</v>
      </c>
      <c r="D50" s="622"/>
      <c r="E50" s="622" t="s">
        <v>292</v>
      </c>
      <c r="F50" s="622"/>
      <c r="G50" s="621" t="s">
        <v>296</v>
      </c>
      <c r="H50" s="616"/>
    </row>
    <row r="51" spans="1:8" ht="51">
      <c r="A51" s="692"/>
      <c r="B51" s="616"/>
      <c r="C51" s="533" t="s">
        <v>185</v>
      </c>
      <c r="D51" s="533" t="s">
        <v>95</v>
      </c>
      <c r="E51" s="292" t="s">
        <v>185</v>
      </c>
      <c r="F51" s="292" t="s">
        <v>95</v>
      </c>
      <c r="G51" s="292" t="s">
        <v>186</v>
      </c>
      <c r="H51" s="292" t="s">
        <v>187</v>
      </c>
    </row>
    <row r="52" spans="1:8" ht="12.75">
      <c r="A52" s="370"/>
      <c r="B52" s="386" t="s">
        <v>203</v>
      </c>
      <c r="C52" s="371">
        <v>1374594</v>
      </c>
      <c r="D52" s="372">
        <v>13852292.44</v>
      </c>
      <c r="E52" s="371">
        <v>1374594</v>
      </c>
      <c r="F52" s="372">
        <v>14071529.83</v>
      </c>
      <c r="G52" s="371">
        <f>E52-C52</f>
        <v>0</v>
      </c>
      <c r="H52" s="372">
        <f>F52-D52</f>
        <v>219237.3900000006</v>
      </c>
    </row>
    <row r="53" spans="1:8" ht="12.75">
      <c r="A53" s="293"/>
      <c r="B53" s="135" t="s">
        <v>124</v>
      </c>
      <c r="C53" s="46">
        <v>94</v>
      </c>
      <c r="D53" s="294">
        <v>2063.21</v>
      </c>
      <c r="E53" s="46">
        <v>94</v>
      </c>
      <c r="F53" s="294">
        <v>2063.21</v>
      </c>
      <c r="G53" s="47">
        <f>E53-C53</f>
        <v>0</v>
      </c>
      <c r="H53" s="310">
        <f>F53-D53</f>
        <v>0</v>
      </c>
    </row>
    <row r="54" spans="1:8" ht="12.75">
      <c r="A54" s="293"/>
      <c r="B54" s="135" t="s">
        <v>125</v>
      </c>
      <c r="C54" s="46">
        <v>14960</v>
      </c>
      <c r="D54" s="294">
        <v>363408.55</v>
      </c>
      <c r="E54" s="46">
        <v>14960</v>
      </c>
      <c r="F54" s="294">
        <v>363408.55</v>
      </c>
      <c r="G54" s="47">
        <f aca="true" t="shared" si="4" ref="G54:H59">E54-C54</f>
        <v>0</v>
      </c>
      <c r="H54" s="310">
        <f t="shared" si="4"/>
        <v>0</v>
      </c>
    </row>
    <row r="55" spans="1:8" ht="12.75">
      <c r="A55" s="293"/>
      <c r="B55" s="135" t="s">
        <v>126</v>
      </c>
      <c r="C55" s="46">
        <v>9969</v>
      </c>
      <c r="D55" s="294">
        <v>218700.41</v>
      </c>
      <c r="E55" s="46">
        <v>9969</v>
      </c>
      <c r="F55" s="294">
        <v>218700.41</v>
      </c>
      <c r="G55" s="47">
        <f t="shared" si="4"/>
        <v>0</v>
      </c>
      <c r="H55" s="310">
        <f t="shared" si="4"/>
        <v>0</v>
      </c>
    </row>
    <row r="56" spans="1:8" ht="12.75">
      <c r="A56" s="293"/>
      <c r="B56" s="135" t="s">
        <v>80</v>
      </c>
      <c r="C56" s="46">
        <v>4385</v>
      </c>
      <c r="D56" s="294">
        <v>97020</v>
      </c>
      <c r="E56" s="46">
        <v>4385</v>
      </c>
      <c r="F56" s="294">
        <v>97020</v>
      </c>
      <c r="G56" s="47">
        <f t="shared" si="4"/>
        <v>0</v>
      </c>
      <c r="H56" s="310">
        <f t="shared" si="4"/>
        <v>0</v>
      </c>
    </row>
    <row r="57" spans="1:8" ht="12.75" hidden="1">
      <c r="A57" s="293"/>
      <c r="B57" s="135" t="s">
        <v>29</v>
      </c>
      <c r="C57" s="46">
        <v>0</v>
      </c>
      <c r="D57" s="294">
        <v>0</v>
      </c>
      <c r="E57" s="46">
        <v>0</v>
      </c>
      <c r="F57" s="294">
        <v>0</v>
      </c>
      <c r="G57" s="47">
        <f t="shared" si="4"/>
        <v>0</v>
      </c>
      <c r="H57" s="310">
        <f t="shared" si="4"/>
        <v>0</v>
      </c>
    </row>
    <row r="58" spans="1:8" ht="12.75">
      <c r="A58" s="293"/>
      <c r="B58" s="373" t="s">
        <v>127</v>
      </c>
      <c r="C58" s="46">
        <v>0</v>
      </c>
      <c r="D58" s="294">
        <v>0</v>
      </c>
      <c r="E58" s="46">
        <v>0</v>
      </c>
      <c r="F58" s="294">
        <v>0</v>
      </c>
      <c r="G58" s="47">
        <f t="shared" si="4"/>
        <v>0</v>
      </c>
      <c r="H58" s="310">
        <f t="shared" si="4"/>
        <v>0</v>
      </c>
    </row>
    <row r="59" spans="1:8" ht="12.75">
      <c r="A59" s="293"/>
      <c r="B59" s="135" t="s">
        <v>128</v>
      </c>
      <c r="C59" s="46">
        <v>140</v>
      </c>
      <c r="D59" s="294">
        <v>1614.77</v>
      </c>
      <c r="E59" s="46">
        <v>140</v>
      </c>
      <c r="F59" s="294">
        <v>1614.77</v>
      </c>
      <c r="G59" s="47">
        <f t="shared" si="4"/>
        <v>0</v>
      </c>
      <c r="H59" s="310">
        <f t="shared" si="4"/>
        <v>0</v>
      </c>
    </row>
    <row r="60" spans="1:8" ht="12.75">
      <c r="A60" s="369"/>
      <c r="B60" s="291" t="s">
        <v>190</v>
      </c>
      <c r="C60" s="295">
        <f>SUM(C52:C59)</f>
        <v>1404142</v>
      </c>
      <c r="D60" s="296">
        <f>SUM(D52:D59)</f>
        <v>14535099.38</v>
      </c>
      <c r="E60" s="295">
        <f>SUM(E52:E59)</f>
        <v>1404142</v>
      </c>
      <c r="F60" s="296">
        <f>SUM(F52:F59)</f>
        <v>14754336.770000001</v>
      </c>
      <c r="G60" s="296">
        <f>E60-C60</f>
        <v>0</v>
      </c>
      <c r="H60" s="296">
        <f>F60-D60</f>
        <v>219237.3900000006</v>
      </c>
    </row>
  </sheetData>
  <sheetProtection/>
  <mergeCells count="17">
    <mergeCell ref="A50:A51"/>
    <mergeCell ref="B50:B51"/>
    <mergeCell ref="C50:D50"/>
    <mergeCell ref="E50:F50"/>
    <mergeCell ref="G50:H50"/>
    <mergeCell ref="A37:A38"/>
    <mergeCell ref="B37:B38"/>
    <mergeCell ref="C37:D37"/>
    <mergeCell ref="E37:F37"/>
    <mergeCell ref="G37:H37"/>
    <mergeCell ref="A48:H48"/>
    <mergeCell ref="A3:H3"/>
    <mergeCell ref="B5:B6"/>
    <mergeCell ref="C5:D5"/>
    <mergeCell ref="E5:F5"/>
    <mergeCell ref="G5:H5"/>
    <mergeCell ref="A35:H3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4.28125" style="0" customWidth="1"/>
    <col min="2" max="2" width="48.57421875" style="0" customWidth="1"/>
    <col min="3" max="3" width="19.57421875" style="0" hidden="1" customWidth="1"/>
    <col min="4" max="4" width="36.28125" style="0" customWidth="1"/>
  </cols>
  <sheetData>
    <row r="1" spans="1:7" ht="12.75" customHeight="1">
      <c r="A1" s="699" t="s">
        <v>162</v>
      </c>
      <c r="B1" s="699"/>
      <c r="C1" s="699"/>
      <c r="D1" s="699"/>
      <c r="E1" s="380"/>
      <c r="F1" s="380"/>
      <c r="G1" s="380"/>
    </row>
    <row r="2" spans="1:7" ht="54.75" customHeight="1">
      <c r="A2" s="612" t="s">
        <v>290</v>
      </c>
      <c r="B2" s="659"/>
      <c r="C2" s="659"/>
      <c r="D2" s="659"/>
      <c r="E2" s="39"/>
      <c r="F2" s="39"/>
      <c r="G2" s="39"/>
    </row>
    <row r="3" spans="1:7" ht="12.75">
      <c r="A3" s="39"/>
      <c r="B3" s="39"/>
      <c r="C3" s="39"/>
      <c r="D3" s="39"/>
      <c r="E3" s="39"/>
      <c r="F3" s="39"/>
      <c r="G3" s="39"/>
    </row>
    <row r="4" spans="1:7" ht="28.5">
      <c r="A4" s="374" t="s">
        <v>161</v>
      </c>
      <c r="B4" s="374" t="s">
        <v>191</v>
      </c>
      <c r="C4" s="375" t="s">
        <v>192</v>
      </c>
      <c r="D4" s="375" t="s">
        <v>340</v>
      </c>
      <c r="E4" s="93"/>
      <c r="F4" s="93"/>
      <c r="G4" s="93"/>
    </row>
    <row r="5" spans="1:7" ht="12.75">
      <c r="A5" s="693">
        <v>1</v>
      </c>
      <c r="B5" s="694" t="s">
        <v>193</v>
      </c>
      <c r="C5" s="697">
        <v>32705.85</v>
      </c>
      <c r="D5" s="696">
        <v>53134.76</v>
      </c>
      <c r="E5" s="57"/>
      <c r="F5" s="57"/>
      <c r="G5" s="57"/>
    </row>
    <row r="6" spans="1:7" ht="21.75" customHeight="1">
      <c r="A6" s="693"/>
      <c r="B6" s="695"/>
      <c r="C6" s="698"/>
      <c r="D6" s="696"/>
      <c r="E6" s="57"/>
      <c r="F6" s="57"/>
      <c r="G6" s="57"/>
    </row>
    <row r="7" spans="1:7" ht="41.25" customHeight="1">
      <c r="A7" s="376" t="s">
        <v>135</v>
      </c>
      <c r="B7" s="377" t="s">
        <v>270</v>
      </c>
      <c r="C7" s="378"/>
      <c r="D7" s="558">
        <v>448200.08</v>
      </c>
      <c r="E7" s="57"/>
      <c r="F7" s="57"/>
      <c r="G7" s="57"/>
    </row>
    <row r="8" spans="1:7" ht="12.75">
      <c r="A8" s="693" t="s">
        <v>27</v>
      </c>
      <c r="B8" s="703" t="s">
        <v>271</v>
      </c>
      <c r="C8" s="697">
        <v>18604.13</v>
      </c>
      <c r="D8" s="696">
        <v>138255.87</v>
      </c>
      <c r="E8" s="57"/>
      <c r="F8" s="57"/>
      <c r="G8" s="57"/>
    </row>
    <row r="9" spans="1:7" ht="12.75">
      <c r="A9" s="693"/>
      <c r="B9" s="704"/>
      <c r="C9" s="702"/>
      <c r="D9" s="706"/>
      <c r="E9" s="57"/>
      <c r="F9" s="57"/>
      <c r="G9" s="57"/>
    </row>
    <row r="10" spans="1:7" ht="9.75" customHeight="1">
      <c r="A10" s="693"/>
      <c r="B10" s="705"/>
      <c r="C10" s="698"/>
      <c r="D10" s="706"/>
      <c r="E10" s="97"/>
      <c r="F10" s="97"/>
      <c r="G10" s="97"/>
    </row>
    <row r="11" spans="1:7" ht="12.75">
      <c r="A11" s="693" t="s">
        <v>142</v>
      </c>
      <c r="B11" s="707" t="s">
        <v>194</v>
      </c>
      <c r="C11" s="697">
        <v>12687.5</v>
      </c>
      <c r="D11" s="697">
        <v>22392.55</v>
      </c>
      <c r="E11" s="96"/>
      <c r="F11" s="96"/>
      <c r="G11" s="96"/>
    </row>
    <row r="12" spans="1:7" ht="12.75">
      <c r="A12" s="693"/>
      <c r="B12" s="708"/>
      <c r="C12" s="702"/>
      <c r="D12" s="702"/>
      <c r="E12" s="96"/>
      <c r="F12" s="96"/>
      <c r="G12" s="96"/>
    </row>
    <row r="13" spans="1:7" ht="12.75">
      <c r="A13" s="693"/>
      <c r="B13" s="708"/>
      <c r="C13" s="702"/>
      <c r="D13" s="702"/>
      <c r="E13" s="96"/>
      <c r="F13" s="96"/>
      <c r="G13" s="96"/>
    </row>
    <row r="14" spans="1:7" ht="12.75">
      <c r="A14" s="693"/>
      <c r="B14" s="708"/>
      <c r="C14" s="698"/>
      <c r="D14" s="698"/>
      <c r="E14" s="96"/>
      <c r="F14" s="96"/>
      <c r="G14" s="96"/>
    </row>
    <row r="15" spans="1:7" ht="49.5" customHeight="1">
      <c r="A15" s="376" t="s">
        <v>144</v>
      </c>
      <c r="B15" s="379" t="s">
        <v>195</v>
      </c>
      <c r="C15" s="378">
        <v>44978.3</v>
      </c>
      <c r="D15" s="558">
        <v>842410</v>
      </c>
      <c r="E15" s="96"/>
      <c r="F15" s="96"/>
      <c r="G15" s="96"/>
    </row>
    <row r="16" spans="1:7" ht="41.25" customHeight="1">
      <c r="A16" s="376" t="s">
        <v>146</v>
      </c>
      <c r="B16" s="379" t="s">
        <v>204</v>
      </c>
      <c r="C16" s="378">
        <v>23583.89</v>
      </c>
      <c r="D16" s="558">
        <v>87.15</v>
      </c>
      <c r="E16" s="96"/>
      <c r="F16" s="96"/>
      <c r="G16" s="96"/>
    </row>
    <row r="17" spans="1:7" ht="51" customHeight="1">
      <c r="A17" s="376" t="s">
        <v>196</v>
      </c>
      <c r="B17" s="411" t="s">
        <v>272</v>
      </c>
      <c r="C17" s="410"/>
      <c r="D17" s="558">
        <v>100111.86</v>
      </c>
      <c r="E17" s="96"/>
      <c r="F17" s="96"/>
      <c r="G17" s="96"/>
    </row>
    <row r="18" spans="1:7" ht="51" customHeight="1">
      <c r="A18" s="376" t="s">
        <v>273</v>
      </c>
      <c r="B18" s="411" t="s">
        <v>274</v>
      </c>
      <c r="C18" s="558"/>
      <c r="D18" s="558">
        <v>10554.29</v>
      </c>
      <c r="E18" s="96"/>
      <c r="F18" s="96"/>
      <c r="G18" s="96"/>
    </row>
    <row r="19" spans="1:7" ht="31.5" customHeight="1">
      <c r="A19" s="700" t="s">
        <v>30</v>
      </c>
      <c r="B19" s="701"/>
      <c r="C19" s="296" t="e">
        <f>SUM(C5+C8+C11+C15+C16+#REF!)</f>
        <v>#REF!</v>
      </c>
      <c r="D19" s="296">
        <f>SUM(D5:D18)</f>
        <v>1615146.56</v>
      </c>
      <c r="E19" s="96"/>
      <c r="F19" s="96"/>
      <c r="G19" s="96"/>
    </row>
    <row r="20" ht="12.75">
      <c r="D20" s="546"/>
    </row>
  </sheetData>
  <sheetProtection/>
  <mergeCells count="15">
    <mergeCell ref="A19:B19"/>
    <mergeCell ref="C11:C14"/>
    <mergeCell ref="D11:D14"/>
    <mergeCell ref="A8:A10"/>
    <mergeCell ref="B8:B10"/>
    <mergeCell ref="D8:D10"/>
    <mergeCell ref="A11:A14"/>
    <mergeCell ref="B11:B14"/>
    <mergeCell ref="C8:C10"/>
    <mergeCell ref="A2:D2"/>
    <mergeCell ref="A5:A6"/>
    <mergeCell ref="B5:B6"/>
    <mergeCell ref="D5:D6"/>
    <mergeCell ref="C5:C6"/>
    <mergeCell ref="A1:D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0"/>
  <sheetViews>
    <sheetView zoomScalePageLayoutView="0" workbookViewId="0" topLeftCell="A1">
      <selection activeCell="K89" sqref="K89"/>
    </sheetView>
  </sheetViews>
  <sheetFormatPr defaultColWidth="9.140625" defaultRowHeight="12.75"/>
  <cols>
    <col min="1" max="1" width="7.00390625" style="1" customWidth="1"/>
    <col min="2" max="2" width="45.00390625" style="1" customWidth="1"/>
    <col min="3" max="3" width="21.8515625" style="1" customWidth="1"/>
    <col min="4" max="4" width="19.7109375" style="1" customWidth="1"/>
    <col min="5" max="5" width="18.00390625" style="1" customWidth="1"/>
    <col min="6" max="6" width="22.00390625" style="1" customWidth="1"/>
    <col min="7" max="7" width="12.7109375" style="1" bestFit="1" customWidth="1"/>
    <col min="8" max="16384" width="9.140625" style="1" customWidth="1"/>
  </cols>
  <sheetData>
    <row r="1" spans="1:6" ht="15" customHeight="1">
      <c r="A1" s="573"/>
      <c r="B1" s="573"/>
      <c r="C1" s="573"/>
      <c r="D1" s="573"/>
      <c r="E1" s="573"/>
      <c r="F1" s="184" t="s">
        <v>74</v>
      </c>
    </row>
    <row r="2" spans="1:6" ht="30" customHeight="1">
      <c r="A2" s="584" t="s">
        <v>315</v>
      </c>
      <c r="B2" s="584"/>
      <c r="C2" s="584"/>
      <c r="D2" s="584"/>
      <c r="E2" s="584"/>
      <c r="F2" s="584"/>
    </row>
    <row r="4" spans="1:7" ht="42" customHeight="1">
      <c r="A4" s="182" t="s">
        <v>0</v>
      </c>
      <c r="B4" s="429" t="s">
        <v>1</v>
      </c>
      <c r="C4" s="450" t="s">
        <v>311</v>
      </c>
      <c r="D4" s="450" t="s">
        <v>316</v>
      </c>
      <c r="E4" s="429" t="s">
        <v>31</v>
      </c>
      <c r="F4" s="448" t="s">
        <v>308</v>
      </c>
      <c r="G4" s="3"/>
    </row>
    <row r="5" spans="1:7" ht="15.75" customHeight="1" hidden="1">
      <c r="A5" s="188">
        <v>105</v>
      </c>
      <c r="B5" s="51" t="s">
        <v>2</v>
      </c>
      <c r="C5" s="52"/>
      <c r="D5" s="52"/>
      <c r="E5" s="53"/>
      <c r="F5" s="53">
        <f>D5-E5</f>
        <v>0</v>
      </c>
      <c r="G5" s="3"/>
    </row>
    <row r="6" spans="1:7" ht="15.75" customHeight="1">
      <c r="A6" s="188">
        <v>487</v>
      </c>
      <c r="B6" s="51" t="s">
        <v>49</v>
      </c>
      <c r="C6" s="52">
        <v>104627.41</v>
      </c>
      <c r="D6" s="52">
        <v>104627.41</v>
      </c>
      <c r="E6" s="53">
        <v>104454.11</v>
      </c>
      <c r="F6" s="53">
        <f>D6-E6</f>
        <v>173.3000000000029</v>
      </c>
      <c r="G6" s="3"/>
    </row>
    <row r="7" spans="1:6" ht="15" customHeight="1">
      <c r="A7" s="188">
        <v>623</v>
      </c>
      <c r="B7" s="51" t="s">
        <v>214</v>
      </c>
      <c r="C7" s="52">
        <v>6993.01</v>
      </c>
      <c r="D7" s="52">
        <v>6993.01</v>
      </c>
      <c r="E7" s="53">
        <v>5128.22</v>
      </c>
      <c r="F7" s="53">
        <f>D7-E7</f>
        <v>1864.79</v>
      </c>
    </row>
    <row r="8" spans="1:6" ht="15" customHeight="1">
      <c r="A8" s="188">
        <v>809</v>
      </c>
      <c r="B8" s="202" t="s">
        <v>54</v>
      </c>
      <c r="C8" s="52">
        <v>32999.36</v>
      </c>
      <c r="D8" s="52">
        <v>32999.36</v>
      </c>
      <c r="E8" s="53">
        <v>13749.75</v>
      </c>
      <c r="F8" s="53">
        <f>D8-E8</f>
        <v>19249.61</v>
      </c>
    </row>
    <row r="9" spans="1:7" ht="15" customHeight="1">
      <c r="A9" s="182"/>
      <c r="B9" s="182" t="s">
        <v>9</v>
      </c>
      <c r="C9" s="183">
        <f>SUM(C6:C8)</f>
        <v>144619.78</v>
      </c>
      <c r="D9" s="183">
        <f>SUM(D6:D8)</f>
        <v>144619.78</v>
      </c>
      <c r="E9" s="183">
        <f>SUM(E6:E8)</f>
        <v>123332.08</v>
      </c>
      <c r="F9" s="183">
        <f>SUM(F5:F8)</f>
        <v>21287.700000000004</v>
      </c>
      <c r="G9" s="26"/>
    </row>
    <row r="10" spans="1:6" ht="15.75" customHeight="1">
      <c r="A10" s="189" t="s">
        <v>33</v>
      </c>
      <c r="B10" s="51" t="s">
        <v>10</v>
      </c>
      <c r="C10" s="52">
        <v>0</v>
      </c>
      <c r="D10" s="52">
        <v>0</v>
      </c>
      <c r="E10" s="53">
        <v>0</v>
      </c>
      <c r="F10" s="53">
        <v>0</v>
      </c>
    </row>
    <row r="11" spans="1:7" ht="30" customHeight="1">
      <c r="A11" s="182"/>
      <c r="B11" s="429" t="s">
        <v>32</v>
      </c>
      <c r="C11" s="183">
        <f>C9+C10</f>
        <v>144619.78</v>
      </c>
      <c r="D11" s="183">
        <f>D9+D10</f>
        <v>144619.78</v>
      </c>
      <c r="E11" s="183">
        <f>E9+E10</f>
        <v>123332.08</v>
      </c>
      <c r="F11" s="183">
        <f>SUM(F9:F10)</f>
        <v>21287.700000000004</v>
      </c>
      <c r="G11" s="26"/>
    </row>
    <row r="12" spans="1:6" ht="15" customHeight="1">
      <c r="A12" s="190" t="s">
        <v>40</v>
      </c>
      <c r="B12" s="161" t="s">
        <v>42</v>
      </c>
      <c r="C12" s="191">
        <v>0</v>
      </c>
      <c r="D12" s="191">
        <v>0</v>
      </c>
      <c r="E12" s="192">
        <v>0</v>
      </c>
      <c r="F12" s="192">
        <v>0</v>
      </c>
    </row>
    <row r="13" spans="1:6" ht="15" customHeight="1">
      <c r="A13" s="193"/>
      <c r="B13" s="269" t="s">
        <v>41</v>
      </c>
      <c r="C13" s="194">
        <f>C11+C12</f>
        <v>144619.78</v>
      </c>
      <c r="D13" s="194">
        <f>D11+D12</f>
        <v>144619.78</v>
      </c>
      <c r="E13" s="194">
        <f>E11+E12</f>
        <v>123332.08</v>
      </c>
      <c r="F13" s="194">
        <f>F11+F12</f>
        <v>21287.700000000004</v>
      </c>
    </row>
    <row r="14" spans="3:6" ht="15" customHeight="1">
      <c r="C14" s="26"/>
      <c r="D14" s="26"/>
      <c r="E14" s="26"/>
      <c r="F14" s="26"/>
    </row>
    <row r="15" spans="1:6" ht="30" customHeight="1">
      <c r="A15" s="574" t="s">
        <v>317</v>
      </c>
      <c r="B15" s="574"/>
      <c r="C15" s="574"/>
      <c r="D15" s="574"/>
      <c r="E15" s="574"/>
      <c r="F15" s="574"/>
    </row>
    <row r="16" ht="15" customHeight="1"/>
    <row r="17" spans="1:6" ht="42.75" customHeight="1">
      <c r="A17" s="195" t="s">
        <v>0</v>
      </c>
      <c r="B17" s="196" t="s">
        <v>1</v>
      </c>
      <c r="C17" s="196" t="s">
        <v>311</v>
      </c>
      <c r="D17" s="196" t="s">
        <v>302</v>
      </c>
      <c r="E17" s="196" t="s">
        <v>31</v>
      </c>
      <c r="F17" s="197" t="s">
        <v>308</v>
      </c>
    </row>
    <row r="18" spans="1:6" ht="15.75" customHeight="1">
      <c r="A18" s="198">
        <v>107</v>
      </c>
      <c r="B18" s="199" t="s">
        <v>51</v>
      </c>
      <c r="C18" s="200">
        <v>1467885.97</v>
      </c>
      <c r="D18" s="200">
        <v>1467885.97</v>
      </c>
      <c r="E18" s="201">
        <v>1150810.91</v>
      </c>
      <c r="F18" s="201">
        <f>D18-E18</f>
        <v>317075.06000000006</v>
      </c>
    </row>
    <row r="19" spans="1:6" ht="15" customHeight="1">
      <c r="A19" s="198">
        <v>310</v>
      </c>
      <c r="B19" s="199" t="s">
        <v>5</v>
      </c>
      <c r="C19" s="200">
        <v>0</v>
      </c>
      <c r="D19" s="200">
        <v>0</v>
      </c>
      <c r="E19" s="201">
        <v>0</v>
      </c>
      <c r="F19" s="201">
        <f aca="true" t="shared" si="0" ref="F19:F27">D19-E19</f>
        <v>0</v>
      </c>
    </row>
    <row r="20" spans="1:6" ht="15" customHeight="1">
      <c r="A20" s="198">
        <v>487</v>
      </c>
      <c r="B20" s="199" t="s">
        <v>6</v>
      </c>
      <c r="C20" s="200">
        <v>18515.76</v>
      </c>
      <c r="D20" s="200">
        <v>60341.33</v>
      </c>
      <c r="E20" s="201">
        <v>38362.92</v>
      </c>
      <c r="F20" s="201">
        <f t="shared" si="0"/>
        <v>21978.410000000003</v>
      </c>
    </row>
    <row r="21" spans="1:6" ht="15" customHeight="1">
      <c r="A21" s="198">
        <v>622</v>
      </c>
      <c r="B21" s="199" t="s">
        <v>282</v>
      </c>
      <c r="C21" s="200">
        <v>0</v>
      </c>
      <c r="D21" s="200">
        <v>42927</v>
      </c>
      <c r="E21" s="201">
        <v>7154.4</v>
      </c>
      <c r="F21" s="201">
        <f t="shared" si="0"/>
        <v>35772.6</v>
      </c>
    </row>
    <row r="22" spans="1:6" ht="15" customHeight="1">
      <c r="A22" s="198">
        <v>624</v>
      </c>
      <c r="B22" s="199" t="s">
        <v>206</v>
      </c>
      <c r="C22" s="200">
        <v>23078.73</v>
      </c>
      <c r="D22" s="200">
        <v>23078.73</v>
      </c>
      <c r="E22" s="201">
        <v>23078.73</v>
      </c>
      <c r="F22" s="201">
        <f t="shared" si="0"/>
        <v>0</v>
      </c>
    </row>
    <row r="23" spans="1:6" ht="15" customHeight="1">
      <c r="A23" s="198">
        <v>629</v>
      </c>
      <c r="B23" s="199" t="s">
        <v>79</v>
      </c>
      <c r="C23" s="200">
        <v>5200</v>
      </c>
      <c r="D23" s="200">
        <v>5200</v>
      </c>
      <c r="E23" s="201">
        <v>5200</v>
      </c>
      <c r="F23" s="201">
        <f t="shared" si="0"/>
        <v>0</v>
      </c>
    </row>
    <row r="24" spans="1:6" ht="30.75" customHeight="1">
      <c r="A24" s="198">
        <v>805</v>
      </c>
      <c r="B24" s="202" t="s">
        <v>53</v>
      </c>
      <c r="C24" s="200">
        <v>38759.28</v>
      </c>
      <c r="D24" s="200">
        <v>38759.28</v>
      </c>
      <c r="E24" s="201">
        <v>21802.19</v>
      </c>
      <c r="F24" s="201">
        <f t="shared" si="0"/>
        <v>16957.09</v>
      </c>
    </row>
    <row r="25" spans="1:6" ht="15" customHeight="1" hidden="1">
      <c r="A25" s="198">
        <v>806</v>
      </c>
      <c r="B25" s="199" t="s">
        <v>8</v>
      </c>
      <c r="C25" s="200">
        <v>0</v>
      </c>
      <c r="D25" s="200">
        <v>0</v>
      </c>
      <c r="E25" s="201">
        <v>0</v>
      </c>
      <c r="F25" s="201">
        <f t="shared" si="0"/>
        <v>0</v>
      </c>
    </row>
    <row r="26" spans="1:6" ht="15" customHeight="1">
      <c r="A26" s="198">
        <v>806</v>
      </c>
      <c r="B26" s="199" t="s">
        <v>8</v>
      </c>
      <c r="C26" s="200">
        <v>5024.55</v>
      </c>
      <c r="D26" s="200">
        <v>5024.55</v>
      </c>
      <c r="E26" s="201">
        <v>2512.3</v>
      </c>
      <c r="F26" s="201">
        <f t="shared" si="0"/>
        <v>2512.25</v>
      </c>
    </row>
    <row r="27" spans="1:6" ht="15" customHeight="1">
      <c r="A27" s="198">
        <v>809</v>
      </c>
      <c r="B27" s="202" t="s">
        <v>54</v>
      </c>
      <c r="C27" s="200">
        <v>4990</v>
      </c>
      <c r="D27" s="200">
        <v>4990</v>
      </c>
      <c r="E27" s="201">
        <v>4990</v>
      </c>
      <c r="F27" s="201">
        <f t="shared" si="0"/>
        <v>0</v>
      </c>
    </row>
    <row r="28" spans="1:6" ht="12.75">
      <c r="A28" s="195"/>
      <c r="B28" s="195" t="s">
        <v>9</v>
      </c>
      <c r="C28" s="203">
        <f>SUM(C18:C27)</f>
        <v>1563454.29</v>
      </c>
      <c r="D28" s="203">
        <f>SUM(D18:D27)</f>
        <v>1648206.86</v>
      </c>
      <c r="E28" s="203">
        <f>SUM(E18:E27)</f>
        <v>1253911.4499999997</v>
      </c>
      <c r="F28" s="203">
        <f>SUM(F18:F27)</f>
        <v>394295.4100000001</v>
      </c>
    </row>
    <row r="29" spans="1:6" ht="12.75" hidden="1">
      <c r="A29" s="204" t="s">
        <v>55</v>
      </c>
      <c r="B29" s="205" t="s">
        <v>56</v>
      </c>
      <c r="C29" s="200">
        <v>0</v>
      </c>
      <c r="D29" s="200">
        <v>0</v>
      </c>
      <c r="E29" s="200">
        <v>0</v>
      </c>
      <c r="F29" s="201">
        <f>D29-E29</f>
        <v>0</v>
      </c>
    </row>
    <row r="30" spans="1:6" ht="12.75" hidden="1">
      <c r="A30" s="204" t="s">
        <v>57</v>
      </c>
      <c r="B30" s="205" t="s">
        <v>58</v>
      </c>
      <c r="C30" s="200">
        <v>0</v>
      </c>
      <c r="D30" s="200">
        <v>0</v>
      </c>
      <c r="E30" s="200">
        <v>0</v>
      </c>
      <c r="F30" s="201">
        <f>D30-E30</f>
        <v>0</v>
      </c>
    </row>
    <row r="31" spans="1:6" ht="12.75">
      <c r="A31" s="204" t="s">
        <v>33</v>
      </c>
      <c r="B31" s="199" t="s">
        <v>10</v>
      </c>
      <c r="C31" s="200">
        <v>0</v>
      </c>
      <c r="D31" s="200">
        <v>0</v>
      </c>
      <c r="E31" s="201">
        <v>0</v>
      </c>
      <c r="F31" s="201">
        <f>D31-E31</f>
        <v>0</v>
      </c>
    </row>
    <row r="32" spans="1:6" ht="30" customHeight="1">
      <c r="A32" s="195"/>
      <c r="B32" s="196" t="s">
        <v>32</v>
      </c>
      <c r="C32" s="203">
        <f>C28+C29+C30+C31</f>
        <v>1563454.29</v>
      </c>
      <c r="D32" s="203">
        <f>D28+D29+D30+D31</f>
        <v>1648206.86</v>
      </c>
      <c r="E32" s="203">
        <f>E28+E29+E30+E31</f>
        <v>1253911.4499999997</v>
      </c>
      <c r="F32" s="203">
        <f>SUM(F28:F31)</f>
        <v>394295.4100000001</v>
      </c>
    </row>
    <row r="33" spans="1:6" ht="12.75" hidden="1">
      <c r="A33" s="190" t="s">
        <v>40</v>
      </c>
      <c r="B33" s="206" t="s">
        <v>42</v>
      </c>
      <c r="C33" s="143">
        <v>0</v>
      </c>
      <c r="D33" s="143">
        <v>0</v>
      </c>
      <c r="E33" s="207">
        <v>0</v>
      </c>
      <c r="F33" s="207">
        <f>D33-E33</f>
        <v>0</v>
      </c>
    </row>
    <row r="34" spans="1:6" ht="15" customHeight="1" hidden="1">
      <c r="A34" s="208"/>
      <c r="B34" s="209" t="s">
        <v>41</v>
      </c>
      <c r="C34" s="210">
        <f>C32+C33</f>
        <v>1563454.29</v>
      </c>
      <c r="D34" s="210">
        <f>D32+D33</f>
        <v>1648206.86</v>
      </c>
      <c r="E34" s="210">
        <f>E32+E33</f>
        <v>1253911.4499999997</v>
      </c>
      <c r="F34" s="210">
        <f>F32+F33</f>
        <v>394295.4100000001</v>
      </c>
    </row>
    <row r="35" spans="1:4" ht="12.75">
      <c r="A35" s="7"/>
      <c r="B35" s="7"/>
      <c r="C35" s="7"/>
      <c r="D35" s="7"/>
    </row>
    <row r="36" spans="1:4" ht="12.75">
      <c r="A36" s="7"/>
      <c r="B36" s="7"/>
      <c r="C36" s="7"/>
      <c r="D36" s="7"/>
    </row>
    <row r="37" spans="1:6" ht="15" customHeight="1">
      <c r="A37" s="7"/>
      <c r="B37" s="7"/>
      <c r="C37" s="7"/>
      <c r="D37" s="7"/>
      <c r="F37" s="184" t="s">
        <v>75</v>
      </c>
    </row>
    <row r="38" spans="1:6" ht="30" customHeight="1">
      <c r="A38" s="576" t="s">
        <v>318</v>
      </c>
      <c r="B38" s="585"/>
      <c r="C38" s="585"/>
      <c r="D38" s="585"/>
      <c r="E38" s="585"/>
      <c r="F38" s="585"/>
    </row>
    <row r="39" spans="1:13" ht="15" customHeight="1">
      <c r="A39" s="7"/>
      <c r="B39" s="7"/>
      <c r="C39" s="7"/>
      <c r="D39" s="7"/>
      <c r="M39" s="1" t="s">
        <v>219</v>
      </c>
    </row>
    <row r="40" spans="1:6" ht="40.5" customHeight="1">
      <c r="A40" s="182" t="s">
        <v>0</v>
      </c>
      <c r="B40" s="429" t="s">
        <v>1</v>
      </c>
      <c r="C40" s="433" t="s">
        <v>311</v>
      </c>
      <c r="D40" s="433" t="s">
        <v>302</v>
      </c>
      <c r="E40" s="429" t="s">
        <v>31</v>
      </c>
      <c r="F40" s="431" t="s">
        <v>308</v>
      </c>
    </row>
    <row r="41" spans="1:6" ht="12.75">
      <c r="A41" s="188">
        <v>487</v>
      </c>
      <c r="B41" s="51" t="s">
        <v>6</v>
      </c>
      <c r="C41" s="52">
        <v>19856.23</v>
      </c>
      <c r="D41" s="52">
        <v>13677.69</v>
      </c>
      <c r="E41" s="53">
        <v>13677.69</v>
      </c>
      <c r="F41" s="53">
        <f>D41-E41</f>
        <v>0</v>
      </c>
    </row>
    <row r="42" spans="1:6" ht="12.75">
      <c r="A42" s="188">
        <v>809</v>
      </c>
      <c r="B42" s="51" t="s">
        <v>284</v>
      </c>
      <c r="C42" s="52">
        <v>0</v>
      </c>
      <c r="D42" s="52">
        <v>4454.22</v>
      </c>
      <c r="E42" s="53">
        <v>4454.22</v>
      </c>
      <c r="F42" s="53"/>
    </row>
    <row r="43" spans="1:6" ht="12.75">
      <c r="A43" s="182"/>
      <c r="B43" s="182" t="s">
        <v>9</v>
      </c>
      <c r="C43" s="183">
        <f>SUM(C41:C41)</f>
        <v>19856.23</v>
      </c>
      <c r="D43" s="183">
        <f>SUM(D41:D42)</f>
        <v>18131.91</v>
      </c>
      <c r="E43" s="183">
        <f>SUM(E41:E42)</f>
        <v>18131.91</v>
      </c>
      <c r="F43" s="183">
        <f>SUM(F41:F41)</f>
        <v>0</v>
      </c>
    </row>
    <row r="44" spans="1:6" ht="12.75">
      <c r="A44" s="189" t="s">
        <v>33</v>
      </c>
      <c r="B44" s="51" t="s">
        <v>10</v>
      </c>
      <c r="C44" s="52">
        <v>0</v>
      </c>
      <c r="D44" s="52">
        <v>0</v>
      </c>
      <c r="E44" s="53">
        <v>0</v>
      </c>
      <c r="F44" s="53">
        <f>D44-E44</f>
        <v>0</v>
      </c>
    </row>
    <row r="45" spans="1:6" ht="25.5">
      <c r="A45" s="182"/>
      <c r="B45" s="429" t="s">
        <v>32</v>
      </c>
      <c r="C45" s="183">
        <f>C43+C44</f>
        <v>19856.23</v>
      </c>
      <c r="D45" s="183">
        <f>D43+D44</f>
        <v>18131.91</v>
      </c>
      <c r="E45" s="183">
        <f>E43+E44</f>
        <v>18131.91</v>
      </c>
      <c r="F45" s="183">
        <f>SUM(F43:F44)</f>
        <v>0</v>
      </c>
    </row>
    <row r="46" spans="1:6" ht="12.75" hidden="1">
      <c r="A46" s="211" t="s">
        <v>40</v>
      </c>
      <c r="B46" s="212" t="s">
        <v>42</v>
      </c>
      <c r="C46" s="213">
        <v>0</v>
      </c>
      <c r="D46" s="213">
        <v>0</v>
      </c>
      <c r="E46" s="214">
        <v>0</v>
      </c>
      <c r="F46" s="214">
        <v>0</v>
      </c>
    </row>
    <row r="47" spans="1:6" ht="12.75" hidden="1">
      <c r="A47" s="211"/>
      <c r="B47" s="212"/>
      <c r="C47" s="213"/>
      <c r="D47" s="213"/>
      <c r="E47" s="214"/>
      <c r="F47" s="214">
        <f>D47-E47</f>
        <v>0</v>
      </c>
    </row>
    <row r="48" spans="1:6" ht="12.75" hidden="1">
      <c r="A48" s="215"/>
      <c r="B48" s="217" t="s">
        <v>41</v>
      </c>
      <c r="C48" s="216">
        <f>C45+C46+C46</f>
        <v>19856.23</v>
      </c>
      <c r="D48" s="216">
        <f>D45+D46+D47</f>
        <v>18131.91</v>
      </c>
      <c r="E48" s="216">
        <f>E45+E46+E47</f>
        <v>18131.91</v>
      </c>
      <c r="F48" s="216">
        <f>F45+F46+F47</f>
        <v>0</v>
      </c>
    </row>
    <row r="49" spans="1:4" ht="25.5" customHeight="1">
      <c r="A49" s="7"/>
      <c r="B49" s="7"/>
      <c r="C49" s="7"/>
      <c r="D49" s="7"/>
    </row>
    <row r="50" spans="1:6" ht="25.5" customHeight="1">
      <c r="A50" s="586" t="s">
        <v>319</v>
      </c>
      <c r="B50" s="586"/>
      <c r="C50" s="586"/>
      <c r="D50" s="586"/>
      <c r="E50" s="586"/>
      <c r="F50" s="586"/>
    </row>
    <row r="51" ht="25.5" customHeight="1"/>
    <row r="52" spans="1:6" ht="45" customHeight="1">
      <c r="A52" s="182" t="s">
        <v>0</v>
      </c>
      <c r="B52" s="551" t="s">
        <v>1</v>
      </c>
      <c r="C52" s="551" t="s">
        <v>281</v>
      </c>
      <c r="D52" s="551" t="s">
        <v>277</v>
      </c>
      <c r="E52" s="551" t="s">
        <v>31</v>
      </c>
      <c r="F52" s="550" t="s">
        <v>280</v>
      </c>
    </row>
    <row r="53" spans="1:6" ht="17.25" customHeight="1">
      <c r="A53" s="188">
        <v>106</v>
      </c>
      <c r="B53" s="51" t="s">
        <v>35</v>
      </c>
      <c r="C53" s="52">
        <v>685496.93</v>
      </c>
      <c r="D53" s="52">
        <v>777035.57</v>
      </c>
      <c r="E53" s="53">
        <v>501891.44</v>
      </c>
      <c r="F53" s="53">
        <f aca="true" t="shared" si="1" ref="F53:F58">D53-E53</f>
        <v>275144.12999999995</v>
      </c>
    </row>
    <row r="54" spans="1:6" ht="12.75" customHeight="1">
      <c r="A54" s="188">
        <v>310</v>
      </c>
      <c r="B54" s="51" t="s">
        <v>5</v>
      </c>
      <c r="C54" s="52">
        <v>21843.53</v>
      </c>
      <c r="D54" s="52">
        <v>21843.53</v>
      </c>
      <c r="E54" s="53">
        <v>21406.65</v>
      </c>
      <c r="F54" s="53">
        <f t="shared" si="1"/>
        <v>436.8799999999974</v>
      </c>
    </row>
    <row r="55" spans="1:6" ht="13.5" customHeight="1">
      <c r="A55" s="188">
        <v>487</v>
      </c>
      <c r="B55" s="51" t="s">
        <v>6</v>
      </c>
      <c r="C55" s="52">
        <v>98933.94</v>
      </c>
      <c r="D55" s="52">
        <v>233907.99</v>
      </c>
      <c r="E55" s="53">
        <v>109056.99</v>
      </c>
      <c r="F55" s="53">
        <f t="shared" si="1"/>
        <v>124850.99999999999</v>
      </c>
    </row>
    <row r="56" spans="1:6" ht="13.5" customHeight="1">
      <c r="A56" s="188">
        <v>669</v>
      </c>
      <c r="B56" s="51" t="s">
        <v>285</v>
      </c>
      <c r="C56" s="52">
        <v>157317</v>
      </c>
      <c r="D56" s="52">
        <v>157317</v>
      </c>
      <c r="E56" s="53">
        <v>17042.68</v>
      </c>
      <c r="F56" s="53">
        <f t="shared" si="1"/>
        <v>140274.32</v>
      </c>
    </row>
    <row r="57" spans="1:6" ht="14.25" customHeight="1">
      <c r="A57" s="188">
        <v>802</v>
      </c>
      <c r="B57" s="51" t="s">
        <v>37</v>
      </c>
      <c r="C57" s="52">
        <v>549074.1</v>
      </c>
      <c r="D57" s="52">
        <v>553824.1</v>
      </c>
      <c r="E57" s="53">
        <v>493744.52</v>
      </c>
      <c r="F57" s="53">
        <f t="shared" si="1"/>
        <v>60079.57999999996</v>
      </c>
    </row>
    <row r="58" spans="1:6" ht="13.5" customHeight="1">
      <c r="A58" s="188">
        <v>809</v>
      </c>
      <c r="B58" s="51" t="s">
        <v>217</v>
      </c>
      <c r="C58" s="52">
        <v>0</v>
      </c>
      <c r="D58" s="52">
        <v>0</v>
      </c>
      <c r="E58" s="53">
        <v>0</v>
      </c>
      <c r="F58" s="53">
        <f t="shared" si="1"/>
        <v>0</v>
      </c>
    </row>
    <row r="59" spans="1:6" ht="13.5" customHeight="1">
      <c r="A59" s="182"/>
      <c r="B59" s="182" t="s">
        <v>9</v>
      </c>
      <c r="C59" s="183">
        <f>SUM(C53:C58)</f>
        <v>1512665.5</v>
      </c>
      <c r="D59" s="183">
        <f>SUM(D53:D58)</f>
        <v>1743928.19</v>
      </c>
      <c r="E59" s="183">
        <f>SUM(E53:E58)</f>
        <v>1143142.2800000003</v>
      </c>
      <c r="F59" s="183">
        <f>SUM(F53:F57)</f>
        <v>600785.9099999999</v>
      </c>
    </row>
    <row r="60" spans="1:6" ht="13.5" customHeight="1">
      <c r="A60" s="189" t="s">
        <v>33</v>
      </c>
      <c r="B60" s="51" t="s">
        <v>10</v>
      </c>
      <c r="C60" s="52">
        <v>67562.4</v>
      </c>
      <c r="D60" s="52">
        <v>71391.37</v>
      </c>
      <c r="E60" s="53">
        <v>71391.37</v>
      </c>
      <c r="F60" s="53">
        <f>D60-E60</f>
        <v>0</v>
      </c>
    </row>
    <row r="61" spans="1:6" ht="25.5" customHeight="1">
      <c r="A61" s="182"/>
      <c r="B61" s="551" t="s">
        <v>32</v>
      </c>
      <c r="C61" s="183">
        <f>C59+C60</f>
        <v>1580227.9</v>
      </c>
      <c r="D61" s="183">
        <f>D59+D60</f>
        <v>1815319.56</v>
      </c>
      <c r="E61" s="183">
        <f>E59+E60</f>
        <v>1214533.6500000004</v>
      </c>
      <c r="F61" s="183">
        <f>SUM(F59:F60)</f>
        <v>600785.9099999999</v>
      </c>
    </row>
    <row r="62" spans="1:6" ht="12" customHeight="1">
      <c r="A62" s="211" t="s">
        <v>40</v>
      </c>
      <c r="B62" s="212" t="s">
        <v>42</v>
      </c>
      <c r="C62" s="213">
        <v>0</v>
      </c>
      <c r="D62" s="213">
        <v>0</v>
      </c>
      <c r="E62" s="214">
        <v>0</v>
      </c>
      <c r="F62" s="214">
        <f>D62-E62</f>
        <v>0</v>
      </c>
    </row>
    <row r="63" spans="1:6" ht="10.5" customHeight="1">
      <c r="A63" s="215"/>
      <c r="B63" s="217" t="s">
        <v>41</v>
      </c>
      <c r="C63" s="216">
        <f>C61+C62</f>
        <v>1580227.9</v>
      </c>
      <c r="D63" s="216">
        <f>D61+D62</f>
        <v>1815319.56</v>
      </c>
      <c r="E63" s="216">
        <f>E61+E62</f>
        <v>1214533.6500000004</v>
      </c>
      <c r="F63" s="216">
        <f>F61+F62</f>
        <v>600785.9099999999</v>
      </c>
    </row>
    <row r="64" spans="1:4" ht="25.5" customHeight="1">
      <c r="A64" s="7"/>
      <c r="B64" s="7"/>
      <c r="C64" s="7"/>
      <c r="D64" s="7"/>
    </row>
    <row r="65" ht="15" customHeight="1">
      <c r="F65" s="184" t="s">
        <v>76</v>
      </c>
    </row>
    <row r="66" spans="1:9" ht="29.25" customHeight="1">
      <c r="A66" s="582" t="s">
        <v>321</v>
      </c>
      <c r="B66" s="583"/>
      <c r="C66" s="583"/>
      <c r="D66" s="583"/>
      <c r="E66" s="583"/>
      <c r="F66" s="583"/>
      <c r="I66" s="458"/>
    </row>
    <row r="67" ht="15" customHeight="1"/>
    <row r="68" spans="1:6" ht="41.25" customHeight="1">
      <c r="A68" s="182" t="s">
        <v>0</v>
      </c>
      <c r="B68" s="551" t="s">
        <v>1</v>
      </c>
      <c r="C68" s="551" t="s">
        <v>320</v>
      </c>
      <c r="D68" s="551" t="s">
        <v>302</v>
      </c>
      <c r="E68" s="551" t="s">
        <v>31</v>
      </c>
      <c r="F68" s="550" t="s">
        <v>308</v>
      </c>
    </row>
    <row r="69" spans="1:6" ht="12.75">
      <c r="A69" s="188">
        <v>105</v>
      </c>
      <c r="B69" s="51" t="s">
        <v>2</v>
      </c>
      <c r="C69" s="52">
        <v>52443.58</v>
      </c>
      <c r="D69" s="52">
        <v>52443.58</v>
      </c>
      <c r="E69" s="53">
        <v>25027.63</v>
      </c>
      <c r="F69" s="53">
        <f>D69-E69</f>
        <v>27415.95</v>
      </c>
    </row>
    <row r="70" spans="1:6" ht="12.75">
      <c r="A70" s="188">
        <v>487</v>
      </c>
      <c r="B70" s="51" t="s">
        <v>6</v>
      </c>
      <c r="C70" s="52">
        <v>0</v>
      </c>
      <c r="D70" s="52">
        <v>0</v>
      </c>
      <c r="E70" s="53">
        <v>0</v>
      </c>
      <c r="F70" s="53">
        <f>D70-E70</f>
        <v>0</v>
      </c>
    </row>
    <row r="71" spans="1:6" ht="12.75">
      <c r="A71" s="188">
        <v>592</v>
      </c>
      <c r="B71" s="51" t="s">
        <v>259</v>
      </c>
      <c r="C71" s="52">
        <v>14000</v>
      </c>
      <c r="D71" s="52">
        <v>14000</v>
      </c>
      <c r="E71" s="53">
        <v>8329.99</v>
      </c>
      <c r="F71" s="53">
        <f>D71-E71</f>
        <v>5670.01</v>
      </c>
    </row>
    <row r="72" spans="1:6" ht="12.75">
      <c r="A72" s="182"/>
      <c r="B72" s="182" t="s">
        <v>9</v>
      </c>
      <c r="C72" s="183">
        <f>SUM(C69:C71)</f>
        <v>66443.58</v>
      </c>
      <c r="D72" s="183">
        <f>SUM(D69:D71)</f>
        <v>66443.58</v>
      </c>
      <c r="E72" s="183">
        <f>SUM(E69:E71)</f>
        <v>33357.62</v>
      </c>
      <c r="F72" s="183">
        <f>SUM(F69:F71)</f>
        <v>33085.96</v>
      </c>
    </row>
    <row r="73" spans="1:6" ht="12.75">
      <c r="A73" s="189" t="s">
        <v>33</v>
      </c>
      <c r="B73" s="51" t="s">
        <v>10</v>
      </c>
      <c r="C73" s="52">
        <v>0</v>
      </c>
      <c r="D73" s="52">
        <v>0</v>
      </c>
      <c r="E73" s="53">
        <v>0</v>
      </c>
      <c r="F73" s="53">
        <v>0</v>
      </c>
    </row>
    <row r="74" spans="1:6" ht="25.5">
      <c r="A74" s="182"/>
      <c r="B74" s="551" t="s">
        <v>32</v>
      </c>
      <c r="C74" s="183">
        <f>C72+C73</f>
        <v>66443.58</v>
      </c>
      <c r="D74" s="183">
        <f>D72+D73</f>
        <v>66443.58</v>
      </c>
      <c r="E74" s="183">
        <f>E72+E73</f>
        <v>33357.62</v>
      </c>
      <c r="F74" s="183">
        <f>SUM(F72:F73)</f>
        <v>33085.96</v>
      </c>
    </row>
    <row r="75" spans="1:6" ht="12.75">
      <c r="A75" s="211" t="s">
        <v>40</v>
      </c>
      <c r="B75" s="212" t="s">
        <v>42</v>
      </c>
      <c r="C75" s="213">
        <v>0</v>
      </c>
      <c r="D75" s="213">
        <v>0</v>
      </c>
      <c r="E75" s="214">
        <v>0</v>
      </c>
      <c r="F75" s="214">
        <v>0</v>
      </c>
    </row>
    <row r="76" spans="1:6" ht="12.75">
      <c r="A76" s="218"/>
      <c r="B76" s="217" t="s">
        <v>41</v>
      </c>
      <c r="C76" s="216">
        <f>C74+C75</f>
        <v>66443.58</v>
      </c>
      <c r="D76" s="216">
        <f>D74+D75</f>
        <v>66443.58</v>
      </c>
      <c r="E76" s="216">
        <f>E74+E75</f>
        <v>33357.62</v>
      </c>
      <c r="F76" s="216">
        <f>F74+F75</f>
        <v>33085.96</v>
      </c>
    </row>
    <row r="77" spans="1:6" ht="12.75">
      <c r="A77" s="552"/>
      <c r="B77" s="553"/>
      <c r="C77" s="554"/>
      <c r="D77" s="554"/>
      <c r="E77" s="554"/>
      <c r="F77" s="554"/>
    </row>
    <row r="78" spans="1:6" ht="12.75">
      <c r="A78" s="555"/>
      <c r="B78" s="556"/>
      <c r="C78" s="557"/>
      <c r="D78" s="557"/>
      <c r="E78" s="557"/>
      <c r="F78" s="557"/>
    </row>
    <row r="79" ht="2.25" customHeight="1"/>
    <row r="80" ht="12.75" hidden="1"/>
    <row r="81" ht="12.75" hidden="1"/>
    <row r="82" ht="12.75">
      <c r="F82" s="184" t="s">
        <v>265</v>
      </c>
    </row>
    <row r="83" spans="1:6" ht="12.75">
      <c r="A83" s="578" t="s">
        <v>322</v>
      </c>
      <c r="B83" s="578"/>
      <c r="C83" s="578"/>
      <c r="D83" s="578"/>
      <c r="E83" s="578"/>
      <c r="F83" s="578"/>
    </row>
    <row r="84" spans="1:6" ht="12.75">
      <c r="A84" s="578"/>
      <c r="B84" s="578"/>
      <c r="C84" s="578"/>
      <c r="D84" s="578"/>
      <c r="E84" s="578"/>
      <c r="F84" s="578"/>
    </row>
    <row r="85" ht="12.75">
      <c r="A85" s="286"/>
    </row>
    <row r="86" spans="1:6" ht="12.75" customHeight="1">
      <c r="A86" s="579" t="s">
        <v>0</v>
      </c>
      <c r="B86" s="580" t="s">
        <v>1</v>
      </c>
      <c r="C86" s="581" t="s">
        <v>320</v>
      </c>
      <c r="D86" s="581" t="s">
        <v>302</v>
      </c>
      <c r="E86" s="581" t="s">
        <v>31</v>
      </c>
      <c r="F86" s="577" t="s">
        <v>308</v>
      </c>
    </row>
    <row r="87" spans="1:6" ht="29.25" customHeight="1">
      <c r="A87" s="579"/>
      <c r="B87" s="580"/>
      <c r="C87" s="581"/>
      <c r="D87" s="581"/>
      <c r="E87" s="581"/>
      <c r="F87" s="577"/>
    </row>
    <row r="88" spans="1:6" ht="12.75">
      <c r="A88" s="276">
        <v>105</v>
      </c>
      <c r="B88" s="277" t="s">
        <v>2</v>
      </c>
      <c r="C88" s="288">
        <v>7550662.26</v>
      </c>
      <c r="D88" s="288">
        <v>7550662.26</v>
      </c>
      <c r="E88" s="288">
        <v>2007096.53</v>
      </c>
      <c r="F88" s="288">
        <f>D88-E88</f>
        <v>5543565.7299999995</v>
      </c>
    </row>
    <row r="89" spans="1:6" ht="12.75">
      <c r="A89" s="276">
        <v>101</v>
      </c>
      <c r="B89" s="277" t="s">
        <v>59</v>
      </c>
      <c r="C89" s="288">
        <v>948632.71</v>
      </c>
      <c r="D89" s="288">
        <v>948632.71</v>
      </c>
      <c r="E89" s="288">
        <v>444894.53</v>
      </c>
      <c r="F89" s="288">
        <f>D89-E89</f>
        <v>503738.17999999993</v>
      </c>
    </row>
    <row r="90" spans="1:6" ht="12.75">
      <c r="A90" s="276">
        <v>102</v>
      </c>
      <c r="B90" s="277" t="s">
        <v>179</v>
      </c>
      <c r="C90" s="288">
        <v>145485.24</v>
      </c>
      <c r="D90" s="288">
        <v>145485.24</v>
      </c>
      <c r="E90" s="288">
        <v>9698.98</v>
      </c>
      <c r="F90" s="288">
        <f>D90-E90</f>
        <v>135786.25999999998</v>
      </c>
    </row>
    <row r="91" spans="1:6" ht="15.75" customHeight="1">
      <c r="A91" s="276">
        <v>106</v>
      </c>
      <c r="B91" s="277" t="s">
        <v>35</v>
      </c>
      <c r="C91" s="288">
        <v>744744.86</v>
      </c>
      <c r="D91" s="288">
        <v>836283.5</v>
      </c>
      <c r="E91" s="288">
        <v>522053.66</v>
      </c>
      <c r="F91" s="288">
        <f>D91-E91</f>
        <v>314229.84</v>
      </c>
    </row>
    <row r="92" spans="1:6" ht="15" customHeight="1">
      <c r="A92" s="276">
        <v>107</v>
      </c>
      <c r="B92" s="277" t="s">
        <v>51</v>
      </c>
      <c r="C92" s="288">
        <v>31760405.09</v>
      </c>
      <c r="D92" s="288">
        <v>31760405.09</v>
      </c>
      <c r="E92" s="404">
        <v>10525683.36</v>
      </c>
      <c r="F92" s="288">
        <f aca="true" t="shared" si="2" ref="F92:F123">D92-E92</f>
        <v>21234721.73</v>
      </c>
    </row>
    <row r="93" spans="1:6" ht="12.75">
      <c r="A93" s="276">
        <v>109</v>
      </c>
      <c r="B93" s="277" t="s">
        <v>3</v>
      </c>
      <c r="C93" s="288">
        <v>5377141.67</v>
      </c>
      <c r="D93" s="288">
        <v>5377141.67</v>
      </c>
      <c r="E93" s="404">
        <v>717007.57</v>
      </c>
      <c r="F93" s="288">
        <f t="shared" si="2"/>
        <v>4660134.1</v>
      </c>
    </row>
    <row r="94" spans="1:6" ht="12.75">
      <c r="A94" s="276">
        <v>110</v>
      </c>
      <c r="B94" s="277" t="s">
        <v>81</v>
      </c>
      <c r="C94" s="288">
        <v>4880635.56</v>
      </c>
      <c r="D94" s="288">
        <v>4880635.56</v>
      </c>
      <c r="E94" s="404">
        <v>1248810.57</v>
      </c>
      <c r="F94" s="288">
        <f t="shared" si="2"/>
        <v>3631824.9899999993</v>
      </c>
    </row>
    <row r="95" spans="1:6" ht="12.75">
      <c r="A95" s="276">
        <v>211</v>
      </c>
      <c r="B95" s="277" t="s">
        <v>34</v>
      </c>
      <c r="C95" s="485">
        <v>26754419.95</v>
      </c>
      <c r="D95" s="485">
        <v>27234779.93</v>
      </c>
      <c r="E95" s="486">
        <v>19016217.9</v>
      </c>
      <c r="F95" s="485">
        <f t="shared" si="2"/>
        <v>8218562.030000001</v>
      </c>
    </row>
    <row r="96" spans="1:6" ht="12.75">
      <c r="A96" s="276">
        <v>220</v>
      </c>
      <c r="B96" s="277" t="s">
        <v>52</v>
      </c>
      <c r="C96" s="485">
        <v>42694578.91</v>
      </c>
      <c r="D96" s="485">
        <v>45489268.92</v>
      </c>
      <c r="E96" s="486">
        <v>27301485.14</v>
      </c>
      <c r="F96" s="485">
        <f t="shared" si="2"/>
        <v>18187783.78</v>
      </c>
    </row>
    <row r="97" spans="1:6" ht="12.75">
      <c r="A97" s="276">
        <v>225</v>
      </c>
      <c r="B97" s="277" t="s">
        <v>262</v>
      </c>
      <c r="C97" s="485">
        <v>117464.26</v>
      </c>
      <c r="D97" s="485">
        <v>117464.26</v>
      </c>
      <c r="E97" s="486">
        <v>40255.92</v>
      </c>
      <c r="F97" s="485">
        <f t="shared" si="2"/>
        <v>77208.34</v>
      </c>
    </row>
    <row r="98" spans="1:6" ht="12.75">
      <c r="A98" s="276">
        <v>226</v>
      </c>
      <c r="B98" s="277" t="s">
        <v>4</v>
      </c>
      <c r="C98" s="485">
        <v>1406474.18</v>
      </c>
      <c r="D98" s="485">
        <v>1406474.18</v>
      </c>
      <c r="E98" s="486">
        <v>801297.53</v>
      </c>
      <c r="F98" s="485">
        <f t="shared" si="2"/>
        <v>605176.6499999999</v>
      </c>
    </row>
    <row r="99" spans="1:6" ht="12.75">
      <c r="A99" s="276">
        <v>290</v>
      </c>
      <c r="B99" s="277" t="s">
        <v>82</v>
      </c>
      <c r="C99" s="485">
        <v>7069040.37</v>
      </c>
      <c r="D99" s="485">
        <v>7168621.17</v>
      </c>
      <c r="E99" s="485">
        <v>1372013.4</v>
      </c>
      <c r="F99" s="485">
        <f t="shared" si="2"/>
        <v>5796607.77</v>
      </c>
    </row>
    <row r="100" spans="1:6" ht="12.75">
      <c r="A100" s="276">
        <v>291</v>
      </c>
      <c r="B100" s="277" t="s">
        <v>83</v>
      </c>
      <c r="C100" s="485">
        <v>36005.49</v>
      </c>
      <c r="D100" s="485">
        <v>36005.49</v>
      </c>
      <c r="E100" s="485">
        <v>23355.97</v>
      </c>
      <c r="F100" s="485">
        <f t="shared" si="2"/>
        <v>12649.519999999997</v>
      </c>
    </row>
    <row r="101" spans="1:6" ht="12.75">
      <c r="A101" s="276">
        <v>310</v>
      </c>
      <c r="B101" s="277" t="s">
        <v>5</v>
      </c>
      <c r="C101" s="485">
        <v>153801.81</v>
      </c>
      <c r="D101" s="485">
        <v>153801.81</v>
      </c>
      <c r="E101" s="485">
        <v>153364.93</v>
      </c>
      <c r="F101" s="485">
        <f t="shared" si="2"/>
        <v>436.88000000000466</v>
      </c>
    </row>
    <row r="102" spans="1:6" ht="12.75">
      <c r="A102" s="276">
        <v>348</v>
      </c>
      <c r="B102" s="279" t="s">
        <v>84</v>
      </c>
      <c r="C102" s="485">
        <v>10384</v>
      </c>
      <c r="D102" s="485">
        <v>10384</v>
      </c>
      <c r="E102" s="485">
        <v>10384</v>
      </c>
      <c r="F102" s="485">
        <f t="shared" si="2"/>
        <v>0</v>
      </c>
    </row>
    <row r="103" spans="1:6" ht="12.75">
      <c r="A103" s="276">
        <v>487</v>
      </c>
      <c r="B103" s="277" t="s">
        <v>6</v>
      </c>
      <c r="C103" s="485">
        <v>1649724.62</v>
      </c>
      <c r="D103" s="485">
        <v>1802226.17</v>
      </c>
      <c r="E103" s="485">
        <v>1600473.12</v>
      </c>
      <c r="F103" s="485">
        <f t="shared" si="2"/>
        <v>201753.0499999998</v>
      </c>
    </row>
    <row r="104" spans="1:6" ht="12.75">
      <c r="A104" s="276">
        <v>582</v>
      </c>
      <c r="B104" s="277" t="s">
        <v>61</v>
      </c>
      <c r="C104" s="485">
        <v>16600</v>
      </c>
      <c r="D104" s="485">
        <v>16600</v>
      </c>
      <c r="E104" s="485">
        <v>16600</v>
      </c>
      <c r="F104" s="485">
        <f t="shared" si="2"/>
        <v>0</v>
      </c>
    </row>
    <row r="105" spans="1:6" ht="12.75">
      <c r="A105" s="276">
        <v>583</v>
      </c>
      <c r="B105" s="277" t="s">
        <v>252</v>
      </c>
      <c r="C105" s="485">
        <v>47802.88</v>
      </c>
      <c r="D105" s="485">
        <v>47802.88</v>
      </c>
      <c r="E105" s="485">
        <v>47802.88</v>
      </c>
      <c r="F105" s="485">
        <f t="shared" si="2"/>
        <v>0</v>
      </c>
    </row>
    <row r="106" spans="1:6" ht="12.75">
      <c r="A106" s="276">
        <v>592</v>
      </c>
      <c r="B106" s="277" t="s">
        <v>263</v>
      </c>
      <c r="C106" s="485">
        <v>14000</v>
      </c>
      <c r="D106" s="485">
        <v>14000</v>
      </c>
      <c r="E106" s="485">
        <v>8329.99</v>
      </c>
      <c r="F106" s="485">
        <f t="shared" si="2"/>
        <v>5670.01</v>
      </c>
    </row>
    <row r="107" spans="1:6" ht="12.75">
      <c r="A107" s="276">
        <v>622</v>
      </c>
      <c r="B107" s="277" t="s">
        <v>85</v>
      </c>
      <c r="C107" s="485">
        <v>91766</v>
      </c>
      <c r="D107" s="485">
        <v>91766</v>
      </c>
      <c r="E107" s="485">
        <v>55993.4</v>
      </c>
      <c r="F107" s="485">
        <f t="shared" si="2"/>
        <v>35772.6</v>
      </c>
    </row>
    <row r="108" spans="1:6" ht="12.75">
      <c r="A108" s="276">
        <v>623</v>
      </c>
      <c r="B108" s="277" t="s">
        <v>202</v>
      </c>
      <c r="C108" s="486">
        <v>2068080.5</v>
      </c>
      <c r="D108" s="486">
        <v>2068080.5</v>
      </c>
      <c r="E108" s="485">
        <v>1696424.37</v>
      </c>
      <c r="F108" s="485">
        <f t="shared" si="2"/>
        <v>371656.1299999999</v>
      </c>
    </row>
    <row r="109" spans="1:6" ht="12.75">
      <c r="A109" s="276">
        <v>624</v>
      </c>
      <c r="B109" s="277" t="s">
        <v>86</v>
      </c>
      <c r="C109" s="485">
        <v>155531.69</v>
      </c>
      <c r="D109" s="485">
        <v>155531.69</v>
      </c>
      <c r="E109" s="485">
        <v>152392.17</v>
      </c>
      <c r="F109" s="485">
        <f t="shared" si="2"/>
        <v>3139.5199999999895</v>
      </c>
    </row>
    <row r="110" spans="1:6" ht="12.75">
      <c r="A110" s="276">
        <v>629</v>
      </c>
      <c r="B110" s="277" t="s">
        <v>88</v>
      </c>
      <c r="C110" s="485">
        <v>169510.01</v>
      </c>
      <c r="D110" s="485">
        <v>169510.01</v>
      </c>
      <c r="E110" s="485">
        <v>10328.22</v>
      </c>
      <c r="F110" s="485">
        <f t="shared" si="2"/>
        <v>159181.79</v>
      </c>
    </row>
    <row r="111" spans="1:6" ht="12.75">
      <c r="A111" s="276">
        <v>663</v>
      </c>
      <c r="B111" s="277" t="s">
        <v>208</v>
      </c>
      <c r="C111" s="485">
        <v>16351.92</v>
      </c>
      <c r="D111" s="485">
        <v>16351.92</v>
      </c>
      <c r="E111" s="485">
        <v>15534.31</v>
      </c>
      <c r="F111" s="485">
        <f t="shared" si="2"/>
        <v>817.6100000000006</v>
      </c>
    </row>
    <row r="112" spans="1:6" ht="12.75">
      <c r="A112" s="276">
        <v>669</v>
      </c>
      <c r="B112" s="277" t="s">
        <v>89</v>
      </c>
      <c r="C112" s="485">
        <v>412902.16</v>
      </c>
      <c r="D112" s="485">
        <v>412902.16</v>
      </c>
      <c r="E112" s="485">
        <v>103944.84</v>
      </c>
      <c r="F112" s="485">
        <f t="shared" si="2"/>
        <v>308957.31999999995</v>
      </c>
    </row>
    <row r="113" spans="1:6" ht="12.75">
      <c r="A113" s="276">
        <v>741</v>
      </c>
      <c r="B113" s="277" t="s">
        <v>261</v>
      </c>
      <c r="C113" s="485">
        <v>45934.97</v>
      </c>
      <c r="D113" s="485">
        <v>45934.97</v>
      </c>
      <c r="E113" s="485">
        <v>45934.97</v>
      </c>
      <c r="F113" s="485">
        <f t="shared" si="2"/>
        <v>0</v>
      </c>
    </row>
    <row r="114" spans="1:6" ht="12.75">
      <c r="A114" s="276">
        <v>742</v>
      </c>
      <c r="B114" s="277" t="s">
        <v>62</v>
      </c>
      <c r="C114" s="485">
        <v>72164.28</v>
      </c>
      <c r="D114" s="485">
        <v>119629.78</v>
      </c>
      <c r="E114" s="485">
        <v>22265.72</v>
      </c>
      <c r="F114" s="485">
        <f t="shared" si="2"/>
        <v>97364.06</v>
      </c>
    </row>
    <row r="115" spans="1:6" ht="12.75">
      <c r="A115" s="276">
        <v>743</v>
      </c>
      <c r="B115" s="277" t="s">
        <v>7</v>
      </c>
      <c r="C115" s="485">
        <v>804045</v>
      </c>
      <c r="D115" s="485">
        <v>804045</v>
      </c>
      <c r="E115" s="486">
        <v>724396.73</v>
      </c>
      <c r="F115" s="485">
        <f t="shared" si="2"/>
        <v>79648.27000000002</v>
      </c>
    </row>
    <row r="116" spans="1:6" ht="12.75">
      <c r="A116" s="276">
        <v>746</v>
      </c>
      <c r="B116" s="277" t="s">
        <v>63</v>
      </c>
      <c r="C116" s="485">
        <v>224823.98</v>
      </c>
      <c r="D116" s="485">
        <v>224823.98</v>
      </c>
      <c r="E116" s="485">
        <v>113869.98</v>
      </c>
      <c r="F116" s="485">
        <f t="shared" si="2"/>
        <v>110954.00000000001</v>
      </c>
    </row>
    <row r="117" spans="1:6" ht="12.75">
      <c r="A117" s="276">
        <v>747</v>
      </c>
      <c r="B117" s="277" t="s">
        <v>64</v>
      </c>
      <c r="C117" s="485">
        <v>88473.44</v>
      </c>
      <c r="D117" s="485">
        <v>92129</v>
      </c>
      <c r="E117" s="485">
        <v>41699.42</v>
      </c>
      <c r="F117" s="485">
        <f t="shared" si="2"/>
        <v>50429.58</v>
      </c>
    </row>
    <row r="118" spans="1:6" ht="12.75">
      <c r="A118" s="276">
        <v>790</v>
      </c>
      <c r="B118" s="277" t="s">
        <v>65</v>
      </c>
      <c r="C118" s="485">
        <v>51568.78</v>
      </c>
      <c r="D118" s="485">
        <v>51568.78</v>
      </c>
      <c r="E118" s="485">
        <v>51568.78</v>
      </c>
      <c r="F118" s="485">
        <f t="shared" si="2"/>
        <v>0</v>
      </c>
    </row>
    <row r="119" spans="1:6" ht="12.75">
      <c r="A119" s="276">
        <v>802</v>
      </c>
      <c r="B119" s="277" t="s">
        <v>37</v>
      </c>
      <c r="C119" s="485">
        <v>549074.1</v>
      </c>
      <c r="D119" s="485">
        <v>553824.1</v>
      </c>
      <c r="E119" s="485">
        <v>493744.52</v>
      </c>
      <c r="F119" s="485">
        <f t="shared" si="2"/>
        <v>60079.57999999996</v>
      </c>
    </row>
    <row r="120" spans="1:6" ht="12.75">
      <c r="A120" s="276">
        <v>803</v>
      </c>
      <c r="B120" s="277" t="s">
        <v>90</v>
      </c>
      <c r="C120" s="485">
        <v>82578.01</v>
      </c>
      <c r="D120" s="485">
        <v>38047.01</v>
      </c>
      <c r="E120" s="485">
        <v>36102.6</v>
      </c>
      <c r="F120" s="485">
        <f t="shared" si="2"/>
        <v>1944.4100000000035</v>
      </c>
    </row>
    <row r="121" spans="1:6" ht="12.75">
      <c r="A121" s="276">
        <v>805</v>
      </c>
      <c r="B121" s="277" t="s">
        <v>91</v>
      </c>
      <c r="C121" s="485">
        <v>38759.28</v>
      </c>
      <c r="D121" s="485">
        <v>38759.28</v>
      </c>
      <c r="E121" s="485">
        <v>21802.19</v>
      </c>
      <c r="F121" s="485">
        <f t="shared" si="2"/>
        <v>16957.09</v>
      </c>
    </row>
    <row r="122" spans="1:6" ht="12.75">
      <c r="A122" s="276">
        <v>806</v>
      </c>
      <c r="B122" s="277" t="s">
        <v>8</v>
      </c>
      <c r="C122" s="485">
        <v>933393.97</v>
      </c>
      <c r="D122" s="485">
        <v>933393.97</v>
      </c>
      <c r="E122" s="485">
        <v>930881.72</v>
      </c>
      <c r="F122" s="485">
        <f t="shared" si="2"/>
        <v>2512.25</v>
      </c>
    </row>
    <row r="123" spans="1:6" ht="12.75">
      <c r="A123" s="276">
        <v>809</v>
      </c>
      <c r="B123" s="279" t="s">
        <v>54</v>
      </c>
      <c r="C123" s="485">
        <v>1601039.46</v>
      </c>
      <c r="D123" s="485">
        <v>1601039.46</v>
      </c>
      <c r="E123" s="485">
        <v>1382526.41</v>
      </c>
      <c r="F123" s="485">
        <f t="shared" si="2"/>
        <v>218513.05000000005</v>
      </c>
    </row>
    <row r="124" spans="1:6" ht="12.75">
      <c r="A124" s="427"/>
      <c r="B124" s="427" t="s">
        <v>9</v>
      </c>
      <c r="C124" s="280">
        <f>SUM(C88:C123)</f>
        <v>138784001.41</v>
      </c>
      <c r="D124" s="289">
        <f>SUM(D88:D123)</f>
        <v>142414012.44999996</v>
      </c>
      <c r="E124" s="289">
        <f>SUM(E88:E123)</f>
        <v>71766236.33</v>
      </c>
      <c r="F124" s="289">
        <f>SUM(F88:F123)</f>
        <v>70647776.11999997</v>
      </c>
    </row>
    <row r="125" spans="1:6" ht="12.75">
      <c r="A125" s="281" t="s">
        <v>33</v>
      </c>
      <c r="B125" s="277" t="s">
        <v>10</v>
      </c>
      <c r="C125" s="288">
        <v>1667014.67</v>
      </c>
      <c r="D125" s="288">
        <v>1670843.64</v>
      </c>
      <c r="E125" s="288">
        <v>1670843.64</v>
      </c>
      <c r="F125" s="288">
        <f>D125-E125</f>
        <v>0</v>
      </c>
    </row>
    <row r="126" spans="1:6" ht="21">
      <c r="A126" s="427"/>
      <c r="B126" s="428" t="s">
        <v>32</v>
      </c>
      <c r="C126" s="280">
        <f>C124+C125</f>
        <v>140451016.07999998</v>
      </c>
      <c r="D126" s="289">
        <f>D124+D125</f>
        <v>144084856.08999994</v>
      </c>
      <c r="E126" s="289">
        <f>E124+E125</f>
        <v>73437079.97</v>
      </c>
      <c r="F126" s="289">
        <f>F124+F125</f>
        <v>70647776.11999997</v>
      </c>
    </row>
    <row r="127" spans="1:6" ht="12.75">
      <c r="A127" s="282" t="s">
        <v>40</v>
      </c>
      <c r="B127" s="265" t="s">
        <v>42</v>
      </c>
      <c r="C127" s="455">
        <v>2022084.64</v>
      </c>
      <c r="D127" s="455">
        <v>2022084.64</v>
      </c>
      <c r="E127" s="288">
        <v>0</v>
      </c>
      <c r="F127" s="288">
        <f>D127-E127</f>
        <v>2022084.64</v>
      </c>
    </row>
    <row r="128" spans="1:6" ht="12.75">
      <c r="A128" s="283"/>
      <c r="B128" s="284" t="s">
        <v>41</v>
      </c>
      <c r="C128" s="285">
        <f>C126+C127</f>
        <v>142473100.71999997</v>
      </c>
      <c r="D128" s="566">
        <f>D126+D127</f>
        <v>146106940.72999993</v>
      </c>
      <c r="E128" s="285">
        <f>E126+E127</f>
        <v>73437079.97</v>
      </c>
      <c r="F128" s="285">
        <f>F126+F127</f>
        <v>72669860.75999998</v>
      </c>
    </row>
    <row r="130" ht="12.75">
      <c r="C130" s="26"/>
    </row>
  </sheetData>
  <sheetProtection/>
  <mergeCells count="13">
    <mergeCell ref="A66:F66"/>
    <mergeCell ref="A1:E1"/>
    <mergeCell ref="A2:F2"/>
    <mergeCell ref="A15:F15"/>
    <mergeCell ref="A38:F38"/>
    <mergeCell ref="A50:F50"/>
    <mergeCell ref="F86:F87"/>
    <mergeCell ref="A83:F84"/>
    <mergeCell ref="A86:A87"/>
    <mergeCell ref="B86:B87"/>
    <mergeCell ref="C86:C87"/>
    <mergeCell ref="D86:D87"/>
    <mergeCell ref="E86:E87"/>
  </mergeCells>
  <printOptions horizontalCentered="1"/>
  <pageMargins left="0.3937007874015748" right="0.3937007874015748" top="0.3937007874015748" bottom="0.3937007874015748" header="0" footer="0.3937007874015748"/>
  <pageSetup horizontalDpi="600" verticalDpi="600" orientation="landscape" paperSize="9" r:id="rId1"/>
  <rowBreaks count="3" manualBreakCount="3">
    <brk id="36" max="255" man="1"/>
    <brk id="64" max="255" man="1"/>
    <brk id="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1">
      <selection activeCell="E26" sqref="A2:E26"/>
    </sheetView>
  </sheetViews>
  <sheetFormatPr defaultColWidth="9.140625" defaultRowHeight="12.75"/>
  <cols>
    <col min="1" max="1" width="10.7109375" style="39" customWidth="1"/>
    <col min="2" max="2" width="51.8515625" style="39" customWidth="1"/>
    <col min="3" max="3" width="33.28125" style="54" customWidth="1"/>
    <col min="4" max="4" width="34.421875" style="54" customWidth="1"/>
    <col min="5" max="16384" width="9.140625" style="39" customWidth="1"/>
  </cols>
  <sheetData>
    <row r="1" ht="0.75" customHeight="1"/>
    <row r="2" spans="1:4" ht="33" customHeight="1">
      <c r="A2" s="587"/>
      <c r="B2" s="588"/>
      <c r="C2" s="588"/>
      <c r="D2" s="588"/>
    </row>
    <row r="3" ht="13.5" thickBot="1"/>
    <row r="4" spans="1:4" s="40" customFormat="1" ht="31.5" customHeight="1">
      <c r="A4" s="593"/>
      <c r="B4" s="591"/>
      <c r="C4" s="589"/>
      <c r="D4" s="590"/>
    </row>
    <row r="5" spans="1:4" ht="48" customHeight="1">
      <c r="A5" s="594"/>
      <c r="B5" s="592"/>
      <c r="C5" s="101"/>
      <c r="D5" s="102"/>
    </row>
    <row r="6" spans="1:4" ht="16.5" customHeight="1">
      <c r="A6" s="108"/>
      <c r="B6" s="135"/>
      <c r="C6" s="46"/>
      <c r="D6" s="44"/>
    </row>
    <row r="7" spans="1:4" ht="12.75">
      <c r="A7" s="108"/>
      <c r="B7" s="135"/>
      <c r="C7" s="46"/>
      <c r="D7" s="44"/>
    </row>
    <row r="8" spans="1:4" ht="12.75">
      <c r="A8" s="108"/>
      <c r="B8" s="135"/>
      <c r="C8" s="46"/>
      <c r="D8" s="44"/>
    </row>
    <row r="9" spans="1:4" ht="12.75">
      <c r="A9" s="108"/>
      <c r="B9" s="135"/>
      <c r="C9" s="46"/>
      <c r="D9" s="44"/>
    </row>
    <row r="10" spans="1:4" ht="12.75">
      <c r="A10" s="108"/>
      <c r="B10" s="135"/>
      <c r="C10" s="46"/>
      <c r="D10" s="44"/>
    </row>
    <row r="11" spans="1:4" ht="12.75">
      <c r="A11" s="108"/>
      <c r="B11" s="135"/>
      <c r="C11" s="46"/>
      <c r="D11" s="44"/>
    </row>
    <row r="12" spans="1:4" ht="12.75">
      <c r="A12" s="108"/>
      <c r="B12" s="135"/>
      <c r="C12" s="46"/>
      <c r="D12" s="44"/>
    </row>
    <row r="13" spans="1:4" ht="12.75">
      <c r="A13" s="108"/>
      <c r="B13" s="135"/>
      <c r="C13" s="46"/>
      <c r="D13" s="44"/>
    </row>
    <row r="14" spans="1:4" ht="12.75">
      <c r="A14" s="108"/>
      <c r="B14" s="135"/>
      <c r="C14" s="46"/>
      <c r="D14" s="44"/>
    </row>
    <row r="15" spans="1:4" ht="12.75">
      <c r="A15" s="108"/>
      <c r="B15" s="135"/>
      <c r="C15" s="46"/>
      <c r="D15" s="44"/>
    </row>
    <row r="16" spans="1:6" ht="12.75">
      <c r="A16" s="108"/>
      <c r="B16" s="135"/>
      <c r="C16" s="46"/>
      <c r="D16" s="44"/>
      <c r="F16" s="54"/>
    </row>
    <row r="17" spans="1:4" ht="12.75">
      <c r="A17" s="108"/>
      <c r="B17" s="135"/>
      <c r="C17" s="46"/>
      <c r="D17" s="44"/>
    </row>
    <row r="18" spans="1:4" ht="12.75">
      <c r="A18" s="108"/>
      <c r="B18" s="135"/>
      <c r="C18" s="46"/>
      <c r="D18" s="44"/>
    </row>
    <row r="19" spans="1:4" ht="12.75">
      <c r="A19" s="108"/>
      <c r="B19" s="135"/>
      <c r="C19" s="46"/>
      <c r="D19" s="44"/>
    </row>
    <row r="20" spans="1:4" ht="13.5" thickBot="1">
      <c r="A20" s="109"/>
      <c r="B20" s="136"/>
      <c r="C20" s="56"/>
      <c r="D20" s="55"/>
    </row>
    <row r="21" spans="1:4" s="40" customFormat="1" ht="27" customHeight="1" thickBot="1">
      <c r="A21" s="103"/>
      <c r="B21" s="104"/>
      <c r="C21" s="105"/>
      <c r="D21" s="106"/>
    </row>
    <row r="22" spans="1:4" ht="30.75" customHeight="1" thickBot="1">
      <c r="A22" s="57"/>
      <c r="B22" s="107"/>
      <c r="C22" s="105"/>
      <c r="D22" s="106"/>
    </row>
    <row r="23" spans="1:4" ht="12" customHeight="1" thickBot="1">
      <c r="A23" s="58"/>
      <c r="B23" s="59"/>
      <c r="C23" s="60"/>
      <c r="D23" s="58"/>
    </row>
    <row r="24" ht="9" customHeight="1" hidden="1">
      <c r="B24" s="45"/>
    </row>
    <row r="25" spans="2:4" ht="18.75" customHeight="1" thickBot="1">
      <c r="B25" s="107"/>
      <c r="C25" s="105"/>
      <c r="D25" s="106"/>
    </row>
    <row r="26" ht="12.75">
      <c r="B26" s="45"/>
    </row>
    <row r="27" ht="12.75">
      <c r="B27" s="45"/>
    </row>
    <row r="28" ht="12.75">
      <c r="B28" s="45"/>
    </row>
    <row r="29" spans="1:2" ht="12.75">
      <c r="A29" s="39" t="s">
        <v>39</v>
      </c>
      <c r="B29" s="45"/>
    </row>
    <row r="30" ht="12.75">
      <c r="B30" s="45"/>
    </row>
    <row r="31" ht="12.75">
      <c r="B31" s="45"/>
    </row>
    <row r="32" ht="12.75">
      <c r="B32" s="45"/>
    </row>
    <row r="33" ht="12.75">
      <c r="B33" s="45"/>
    </row>
    <row r="34" ht="12.75">
      <c r="B34" s="45"/>
    </row>
    <row r="35" ht="12.75">
      <c r="B35" s="45"/>
    </row>
    <row r="36" ht="12.75">
      <c r="B36" s="45"/>
    </row>
    <row r="37" ht="12.75">
      <c r="B37" s="45"/>
    </row>
    <row r="38" ht="12.75">
      <c r="B38" s="45"/>
    </row>
    <row r="39" ht="12.75">
      <c r="B39" s="45"/>
    </row>
    <row r="40" ht="12.75">
      <c r="B40" s="45"/>
    </row>
    <row r="41" ht="12.75">
      <c r="B41" s="45"/>
    </row>
    <row r="42" ht="12.75">
      <c r="B42" s="45"/>
    </row>
    <row r="43" ht="12.75">
      <c r="B43" s="45"/>
    </row>
    <row r="44" ht="12.75">
      <c r="B44" s="45"/>
    </row>
    <row r="45" ht="12.75">
      <c r="B45" s="45"/>
    </row>
    <row r="46" ht="12.75">
      <c r="B46" s="45"/>
    </row>
    <row r="47" ht="12.75">
      <c r="B47" s="45"/>
    </row>
    <row r="48" ht="12.75">
      <c r="B48" s="45"/>
    </row>
    <row r="49" ht="12.75">
      <c r="B49" s="45"/>
    </row>
    <row r="50" ht="12.75">
      <c r="B50" s="45"/>
    </row>
    <row r="51" ht="12.75">
      <c r="B51" s="45"/>
    </row>
    <row r="52" ht="12.75">
      <c r="B52" s="45"/>
    </row>
    <row r="53" ht="12.75">
      <c r="B53" s="45"/>
    </row>
  </sheetData>
  <sheetProtection/>
  <mergeCells count="4">
    <mergeCell ref="A2:D2"/>
    <mergeCell ref="C4:D4"/>
    <mergeCell ref="B4:B5"/>
    <mergeCell ref="A4:A5"/>
  </mergeCells>
  <printOptions/>
  <pageMargins left="0.55" right="0.44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54"/>
  <sheetViews>
    <sheetView zoomScalePageLayoutView="0" workbookViewId="0" topLeftCell="A1">
      <selection activeCell="H117" sqref="A1:H117"/>
    </sheetView>
  </sheetViews>
  <sheetFormatPr defaultColWidth="9.140625" defaultRowHeight="12.75"/>
  <cols>
    <col min="1" max="1" width="3.140625" style="3" customWidth="1"/>
    <col min="2" max="2" width="4.28125" style="3" customWidth="1"/>
    <col min="3" max="3" width="39.140625" style="3" customWidth="1"/>
    <col min="4" max="4" width="11.140625" style="9" customWidth="1"/>
    <col min="5" max="5" width="16.421875" style="3" customWidth="1"/>
    <col min="6" max="6" width="18.00390625" style="3" customWidth="1"/>
    <col min="7" max="7" width="0.71875" style="3" customWidth="1"/>
    <col min="8" max="16384" width="9.140625" style="3" customWidth="1"/>
  </cols>
  <sheetData>
    <row r="1" spans="2:8" ht="46.5" customHeight="1">
      <c r="B1" s="604"/>
      <c r="C1" s="605"/>
      <c r="D1" s="605"/>
      <c r="E1" s="605"/>
      <c r="F1" s="605"/>
      <c r="G1" s="606"/>
      <c r="H1" s="1"/>
    </row>
    <row r="2" spans="2:8" ht="35.25" customHeight="1">
      <c r="B2" s="602"/>
      <c r="C2" s="603"/>
      <c r="D2" s="603"/>
      <c r="E2" s="603"/>
      <c r="F2" s="603"/>
      <c r="G2" s="603"/>
      <c r="H2" s="1"/>
    </row>
    <row r="3" spans="2:8" ht="8.25" customHeight="1">
      <c r="B3" s="1"/>
      <c r="C3" s="1"/>
      <c r="D3" s="10"/>
      <c r="E3" s="1"/>
      <c r="F3" s="1"/>
      <c r="G3" s="1"/>
      <c r="H3" s="1"/>
    </row>
    <row r="4" spans="2:8" ht="7.5" customHeight="1" thickBot="1">
      <c r="B4" s="1"/>
      <c r="C4" s="1"/>
      <c r="D4" s="10"/>
      <c r="E4" s="1"/>
      <c r="F4" s="1"/>
      <c r="G4" s="1"/>
      <c r="H4" s="1"/>
    </row>
    <row r="5" spans="2:8" ht="56.25" customHeight="1" thickBot="1">
      <c r="B5" s="111"/>
      <c r="C5" s="112"/>
      <c r="D5" s="113"/>
      <c r="E5" s="113"/>
      <c r="F5" s="114"/>
      <c r="G5" s="11"/>
      <c r="H5" s="11"/>
    </row>
    <row r="6" spans="2:8" ht="12.75">
      <c r="B6" s="169"/>
      <c r="C6" s="607"/>
      <c r="D6" s="608"/>
      <c r="E6" s="608"/>
      <c r="F6" s="609"/>
      <c r="G6" s="1"/>
      <c r="H6" s="1"/>
    </row>
    <row r="7" spans="2:8" s="42" customFormat="1" ht="12.75">
      <c r="B7" s="168"/>
      <c r="C7" s="74"/>
      <c r="D7" s="75"/>
      <c r="E7" s="76"/>
      <c r="F7" s="77"/>
      <c r="G7" s="41"/>
      <c r="H7" s="41"/>
    </row>
    <row r="8" spans="2:8" s="42" customFormat="1" ht="16.5" customHeight="1">
      <c r="B8" s="157"/>
      <c r="C8" s="78"/>
      <c r="D8" s="12"/>
      <c r="E8" s="4"/>
      <c r="F8" s="5"/>
      <c r="G8" s="41"/>
      <c r="H8" s="41"/>
    </row>
    <row r="9" spans="2:8" s="42" customFormat="1" ht="15" customHeight="1">
      <c r="B9" s="157"/>
      <c r="C9" s="78"/>
      <c r="D9" s="12"/>
      <c r="E9" s="4"/>
      <c r="F9" s="5"/>
      <c r="G9" s="41"/>
      <c r="H9" s="41"/>
    </row>
    <row r="10" spans="2:8" s="42" customFormat="1" ht="15.75" customHeight="1">
      <c r="B10" s="157"/>
      <c r="C10" s="78"/>
      <c r="D10" s="12"/>
      <c r="E10" s="4"/>
      <c r="F10" s="5"/>
      <c r="G10" s="41"/>
      <c r="H10" s="41"/>
    </row>
    <row r="11" spans="2:8" s="42" customFormat="1" ht="13.5" customHeight="1">
      <c r="B11" s="157"/>
      <c r="C11" s="78"/>
      <c r="D11" s="12"/>
      <c r="E11" s="4"/>
      <c r="F11" s="5"/>
      <c r="G11" s="41"/>
      <c r="H11" s="41"/>
    </row>
    <row r="12" spans="2:8" s="42" customFormat="1" ht="15" customHeight="1">
      <c r="B12" s="157"/>
      <c r="C12" s="78"/>
      <c r="D12" s="12"/>
      <c r="E12" s="13"/>
      <c r="F12" s="4"/>
      <c r="G12" s="41"/>
      <c r="H12" s="41"/>
    </row>
    <row r="13" spans="2:8" s="42" customFormat="1" ht="13.5" customHeight="1">
      <c r="B13" s="157"/>
      <c r="C13" s="161"/>
      <c r="D13" s="162"/>
      <c r="E13" s="65"/>
      <c r="F13" s="65"/>
      <c r="G13" s="41"/>
      <c r="H13" s="41"/>
    </row>
    <row r="14" spans="2:8" s="42" customFormat="1" ht="13.5" customHeight="1">
      <c r="B14" s="160"/>
      <c r="C14" s="78"/>
      <c r="D14" s="12"/>
      <c r="E14" s="13"/>
      <c r="F14" s="5"/>
      <c r="G14" s="41"/>
      <c r="H14" s="41"/>
    </row>
    <row r="15" spans="2:8" s="42" customFormat="1" ht="15.75" customHeight="1">
      <c r="B15" s="170"/>
      <c r="C15" s="607"/>
      <c r="D15" s="610"/>
      <c r="E15" s="610"/>
      <c r="F15" s="611"/>
      <c r="G15" s="41"/>
      <c r="H15" s="41"/>
    </row>
    <row r="16" spans="2:8" s="42" customFormat="1" ht="12.75" customHeight="1">
      <c r="B16" s="167"/>
      <c r="C16" s="74"/>
      <c r="D16" s="80"/>
      <c r="E16" s="81"/>
      <c r="F16" s="82"/>
      <c r="G16" s="41"/>
      <c r="H16" s="41"/>
    </row>
    <row r="17" spans="2:8" s="42" customFormat="1" ht="16.5" customHeight="1">
      <c r="B17" s="157"/>
      <c r="C17" s="78"/>
      <c r="D17" s="12"/>
      <c r="E17" s="4"/>
      <c r="F17" s="5"/>
      <c r="G17" s="41"/>
      <c r="H17" s="41"/>
    </row>
    <row r="18" spans="2:8" s="42" customFormat="1" ht="13.5" customHeight="1">
      <c r="B18" s="157"/>
      <c r="C18" s="78"/>
      <c r="D18" s="12"/>
      <c r="E18" s="4"/>
      <c r="F18" s="5"/>
      <c r="G18" s="41"/>
      <c r="H18" s="41"/>
    </row>
    <row r="19" spans="2:8" s="42" customFormat="1" ht="13.5" customHeight="1">
      <c r="B19" s="157"/>
      <c r="C19" s="14"/>
      <c r="D19" s="158"/>
      <c r="E19" s="159"/>
      <c r="F19" s="15"/>
      <c r="G19" s="41"/>
      <c r="H19" s="41"/>
    </row>
    <row r="20" spans="2:8" s="42" customFormat="1" ht="12.75">
      <c r="B20" s="170"/>
      <c r="C20" s="595"/>
      <c r="D20" s="596"/>
      <c r="E20" s="596"/>
      <c r="F20" s="597"/>
      <c r="G20" s="41"/>
      <c r="H20" s="41"/>
    </row>
    <row r="21" spans="2:8" s="42" customFormat="1" ht="12.75">
      <c r="B21" s="172"/>
      <c r="C21" s="151"/>
      <c r="D21" s="152"/>
      <c r="E21" s="155"/>
      <c r="F21" s="156"/>
      <c r="G21" s="41"/>
      <c r="H21" s="41"/>
    </row>
    <row r="22" spans="2:8" s="42" customFormat="1" ht="12.75" customHeight="1">
      <c r="B22" s="157"/>
      <c r="C22" s="78"/>
      <c r="D22" s="12"/>
      <c r="E22" s="4"/>
      <c r="F22" s="5"/>
      <c r="G22" s="41"/>
      <c r="H22" s="41"/>
    </row>
    <row r="23" spans="2:8" s="42" customFormat="1" ht="12.75" customHeight="1">
      <c r="B23" s="157"/>
      <c r="C23" s="14"/>
      <c r="D23" s="12"/>
      <c r="E23" s="4"/>
      <c r="F23" s="15"/>
      <c r="G23" s="41"/>
      <c r="H23" s="41"/>
    </row>
    <row r="24" spans="2:8" s="42" customFormat="1" ht="12.75" customHeight="1">
      <c r="B24" s="157"/>
      <c r="C24" s="14"/>
      <c r="D24" s="12"/>
      <c r="E24" s="4"/>
      <c r="F24" s="15"/>
      <c r="G24" s="41"/>
      <c r="H24" s="41"/>
    </row>
    <row r="25" spans="2:8" s="42" customFormat="1" ht="12.75" customHeight="1">
      <c r="B25" s="157"/>
      <c r="C25" s="14"/>
      <c r="D25" s="12"/>
      <c r="E25" s="4"/>
      <c r="F25" s="15"/>
      <c r="G25" s="41"/>
      <c r="H25" s="41"/>
    </row>
    <row r="26" spans="2:8" s="42" customFormat="1" ht="12.75">
      <c r="B26" s="170"/>
      <c r="C26" s="595"/>
      <c r="D26" s="596"/>
      <c r="E26" s="596"/>
      <c r="F26" s="597"/>
      <c r="G26" s="41"/>
      <c r="H26" s="41"/>
    </row>
    <row r="27" spans="2:8" s="42" customFormat="1" ht="14.25" customHeight="1">
      <c r="B27" s="157"/>
      <c r="C27" s="78"/>
      <c r="D27" s="12"/>
      <c r="E27" s="153"/>
      <c r="F27" s="154"/>
      <c r="G27" s="41"/>
      <c r="H27" s="41"/>
    </row>
    <row r="28" spans="2:8" s="42" customFormat="1" ht="14.25" customHeight="1">
      <c r="B28" s="157"/>
      <c r="C28" s="78"/>
      <c r="D28" s="12"/>
      <c r="E28" s="4"/>
      <c r="F28" s="5"/>
      <c r="G28" s="41"/>
      <c r="H28" s="41"/>
    </row>
    <row r="29" spans="2:8" s="42" customFormat="1" ht="12.75" customHeight="1">
      <c r="B29" s="170"/>
      <c r="C29" s="595"/>
      <c r="D29" s="596"/>
      <c r="E29" s="596"/>
      <c r="F29" s="597"/>
      <c r="G29" s="41"/>
      <c r="H29" s="41"/>
    </row>
    <row r="30" spans="2:8" s="42" customFormat="1" ht="12.75" customHeight="1">
      <c r="B30" s="167"/>
      <c r="C30" s="83"/>
      <c r="D30" s="34"/>
      <c r="E30" s="163"/>
      <c r="F30" s="164"/>
      <c r="G30" s="41"/>
      <c r="H30" s="41"/>
    </row>
    <row r="31" spans="2:8" s="42" customFormat="1" ht="14.25" customHeight="1">
      <c r="B31" s="157"/>
      <c r="C31" s="78"/>
      <c r="D31" s="12"/>
      <c r="E31" s="4"/>
      <c r="F31" s="5"/>
      <c r="G31" s="41"/>
      <c r="H31" s="41"/>
    </row>
    <row r="32" spans="2:8" s="42" customFormat="1" ht="13.5" customHeight="1">
      <c r="B32" s="157"/>
      <c r="C32" s="78"/>
      <c r="D32" s="12"/>
      <c r="E32" s="4"/>
      <c r="F32" s="5"/>
      <c r="G32" s="41"/>
      <c r="H32" s="41"/>
    </row>
    <row r="33" spans="2:8" s="42" customFormat="1" ht="26.25" customHeight="1">
      <c r="B33" s="157"/>
      <c r="C33" s="78"/>
      <c r="D33" s="12"/>
      <c r="E33" s="4"/>
      <c r="F33" s="5"/>
      <c r="G33" s="41"/>
      <c r="H33" s="41"/>
    </row>
    <row r="34" spans="2:8" s="42" customFormat="1" ht="15.75" customHeight="1">
      <c r="B34" s="157"/>
      <c r="C34" s="14"/>
      <c r="D34" s="12"/>
      <c r="E34" s="4"/>
      <c r="F34" s="15"/>
      <c r="G34" s="41"/>
      <c r="H34" s="41"/>
    </row>
    <row r="35" spans="2:8" s="42" customFormat="1" ht="15.75" customHeight="1">
      <c r="B35" s="170"/>
      <c r="C35" s="595"/>
      <c r="D35" s="596"/>
      <c r="E35" s="596"/>
      <c r="F35" s="597"/>
      <c r="G35" s="41"/>
      <c r="H35" s="41"/>
    </row>
    <row r="36" spans="2:8" s="42" customFormat="1" ht="19.5" customHeight="1">
      <c r="B36" s="79"/>
      <c r="C36" s="83"/>
      <c r="D36" s="34"/>
      <c r="E36" s="147"/>
      <c r="F36" s="148"/>
      <c r="G36" s="41"/>
      <c r="H36" s="41"/>
    </row>
    <row r="37" spans="2:8" s="42" customFormat="1" ht="15" customHeight="1">
      <c r="B37" s="157"/>
      <c r="C37" s="78"/>
      <c r="D37" s="12"/>
      <c r="E37" s="4"/>
      <c r="F37" s="5"/>
      <c r="G37" s="41"/>
      <c r="H37" s="41"/>
    </row>
    <row r="38" spans="2:8" s="42" customFormat="1" ht="15.75" customHeight="1">
      <c r="B38" s="157"/>
      <c r="C38" s="78"/>
      <c r="D38" s="12"/>
      <c r="E38" s="4"/>
      <c r="F38" s="5"/>
      <c r="G38" s="41"/>
      <c r="H38" s="41"/>
    </row>
    <row r="39" spans="2:8" s="42" customFormat="1" ht="15" customHeight="1">
      <c r="B39" s="157"/>
      <c r="C39" s="78"/>
      <c r="D39" s="12"/>
      <c r="E39" s="4"/>
      <c r="F39" s="5"/>
      <c r="G39" s="41"/>
      <c r="H39" s="41"/>
    </row>
    <row r="40" spans="2:8" s="42" customFormat="1" ht="15.75" customHeight="1">
      <c r="B40" s="165"/>
      <c r="C40" s="78"/>
      <c r="D40" s="12"/>
      <c r="E40" s="13"/>
      <c r="F40" s="84"/>
      <c r="G40" s="41"/>
      <c r="H40" s="41"/>
    </row>
    <row r="41" spans="2:8" s="42" customFormat="1" ht="15" customHeight="1">
      <c r="B41" s="165"/>
      <c r="C41" s="78"/>
      <c r="D41" s="12"/>
      <c r="E41" s="13"/>
      <c r="F41" s="84"/>
      <c r="G41" s="41"/>
      <c r="H41" s="41"/>
    </row>
    <row r="42" spans="2:8" s="42" customFormat="1" ht="13.5" customHeight="1">
      <c r="B42" s="165"/>
      <c r="C42" s="78"/>
      <c r="D42" s="16"/>
      <c r="E42" s="13"/>
      <c r="F42" s="84"/>
      <c r="G42" s="41"/>
      <c r="H42" s="41"/>
    </row>
    <row r="43" spans="2:8" s="42" customFormat="1" ht="15.75" customHeight="1">
      <c r="B43" s="165"/>
      <c r="C43" s="78"/>
      <c r="D43" s="16"/>
      <c r="E43" s="13"/>
      <c r="F43" s="84"/>
      <c r="G43" s="41"/>
      <c r="H43" s="41"/>
    </row>
    <row r="44" spans="2:8" s="42" customFormat="1" ht="15.75" customHeight="1">
      <c r="B44" s="165"/>
      <c r="C44" s="78"/>
      <c r="D44" s="16"/>
      <c r="E44" s="13"/>
      <c r="F44" s="84"/>
      <c r="G44" s="41"/>
      <c r="H44" s="41"/>
    </row>
    <row r="45" spans="2:8" s="42" customFormat="1" ht="15.75" customHeight="1">
      <c r="B45" s="165"/>
      <c r="C45" s="78"/>
      <c r="D45" s="16"/>
      <c r="E45" s="13"/>
      <c r="F45" s="84"/>
      <c r="G45" s="41"/>
      <c r="H45" s="41"/>
    </row>
    <row r="46" spans="2:8" s="42" customFormat="1" ht="15" customHeight="1">
      <c r="B46" s="165"/>
      <c r="C46" s="78"/>
      <c r="D46" s="16"/>
      <c r="E46" s="13"/>
      <c r="F46" s="84"/>
      <c r="G46" s="41"/>
      <c r="H46" s="41"/>
    </row>
    <row r="47" spans="2:8" s="42" customFormat="1" ht="15" customHeight="1">
      <c r="B47" s="165"/>
      <c r="C47" s="78"/>
      <c r="D47" s="16"/>
      <c r="E47" s="13"/>
      <c r="F47" s="84"/>
      <c r="G47" s="41"/>
      <c r="H47" s="41"/>
    </row>
    <row r="48" spans="2:8" s="42" customFormat="1" ht="14.25" customHeight="1">
      <c r="B48" s="165"/>
      <c r="C48" s="78"/>
      <c r="D48" s="16"/>
      <c r="E48" s="13"/>
      <c r="F48" s="84"/>
      <c r="G48" s="41"/>
      <c r="H48" s="41"/>
    </row>
    <row r="49" spans="2:8" s="42" customFormat="1" ht="14.25" customHeight="1">
      <c r="B49" s="165"/>
      <c r="C49" s="78"/>
      <c r="D49" s="16"/>
      <c r="E49" s="13"/>
      <c r="F49" s="84"/>
      <c r="G49" s="41"/>
      <c r="H49" s="41"/>
    </row>
    <row r="50" spans="2:8" s="42" customFormat="1" ht="15.75" customHeight="1">
      <c r="B50" s="165"/>
      <c r="C50" s="78"/>
      <c r="D50" s="16"/>
      <c r="E50" s="13"/>
      <c r="F50" s="84"/>
      <c r="G50" s="41"/>
      <c r="H50" s="41"/>
    </row>
    <row r="51" spans="2:8" s="42" customFormat="1" ht="14.25" customHeight="1">
      <c r="B51" s="165"/>
      <c r="C51" s="78"/>
      <c r="D51" s="16"/>
      <c r="E51" s="13"/>
      <c r="F51" s="84"/>
      <c r="G51" s="41"/>
      <c r="H51" s="41"/>
    </row>
    <row r="52" spans="2:8" s="42" customFormat="1" ht="15" customHeight="1">
      <c r="B52" s="165"/>
      <c r="C52" s="78"/>
      <c r="D52" s="16"/>
      <c r="E52" s="13"/>
      <c r="F52" s="84"/>
      <c r="G52" s="41"/>
      <c r="H52" s="41"/>
    </row>
    <row r="53" spans="2:8" s="42" customFormat="1" ht="15.75" customHeight="1">
      <c r="B53" s="165"/>
      <c r="C53" s="78"/>
      <c r="D53" s="16"/>
      <c r="E53" s="13"/>
      <c r="F53" s="84"/>
      <c r="G53" s="41"/>
      <c r="H53" s="41"/>
    </row>
    <row r="54" spans="2:8" s="42" customFormat="1" ht="15" customHeight="1">
      <c r="B54" s="165"/>
      <c r="C54" s="78"/>
      <c r="D54" s="16"/>
      <c r="E54" s="13"/>
      <c r="F54" s="84"/>
      <c r="G54" s="41"/>
      <c r="H54" s="41"/>
    </row>
    <row r="55" spans="2:8" s="42" customFormat="1" ht="14.25" customHeight="1">
      <c r="B55" s="165"/>
      <c r="C55" s="78"/>
      <c r="D55" s="16"/>
      <c r="E55" s="13"/>
      <c r="F55" s="84"/>
      <c r="G55" s="41"/>
      <c r="H55" s="41"/>
    </row>
    <row r="56" spans="2:8" s="42" customFormat="1" ht="15" customHeight="1">
      <c r="B56" s="165"/>
      <c r="C56" s="78"/>
      <c r="D56" s="16"/>
      <c r="E56" s="13"/>
      <c r="F56" s="84"/>
      <c r="G56" s="41"/>
      <c r="H56" s="41"/>
    </row>
    <row r="57" spans="2:8" s="42" customFormat="1" ht="14.25" customHeight="1">
      <c r="B57" s="165"/>
      <c r="C57" s="78"/>
      <c r="D57" s="16"/>
      <c r="E57" s="13"/>
      <c r="F57" s="84"/>
      <c r="G57" s="41"/>
      <c r="H57" s="41"/>
    </row>
    <row r="58" spans="2:8" s="42" customFormat="1" ht="15.75" customHeight="1">
      <c r="B58" s="165"/>
      <c r="C58" s="78"/>
      <c r="D58" s="16"/>
      <c r="E58" s="13"/>
      <c r="F58" s="84"/>
      <c r="G58" s="41"/>
      <c r="H58" s="41"/>
    </row>
    <row r="59" spans="2:8" s="42" customFormat="1" ht="15" customHeight="1">
      <c r="B59" s="165"/>
      <c r="C59" s="78"/>
      <c r="D59" s="16"/>
      <c r="E59" s="13"/>
      <c r="F59" s="84"/>
      <c r="G59" s="41"/>
      <c r="H59" s="41"/>
    </row>
    <row r="60" spans="2:8" s="42" customFormat="1" ht="15.75" customHeight="1">
      <c r="B60" s="165"/>
      <c r="C60" s="78"/>
      <c r="D60" s="16"/>
      <c r="E60" s="13"/>
      <c r="F60" s="84"/>
      <c r="G60" s="41"/>
      <c r="H60" s="41"/>
    </row>
    <row r="61" spans="2:8" s="42" customFormat="1" ht="15" customHeight="1">
      <c r="B61" s="165"/>
      <c r="C61" s="78"/>
      <c r="D61" s="16"/>
      <c r="E61" s="13"/>
      <c r="F61" s="84"/>
      <c r="G61" s="41"/>
      <c r="H61" s="41"/>
    </row>
    <row r="62" spans="2:8" s="42" customFormat="1" ht="14.25" customHeight="1">
      <c r="B62" s="165"/>
      <c r="C62" s="78"/>
      <c r="D62" s="16"/>
      <c r="E62" s="13"/>
      <c r="F62" s="84"/>
      <c r="G62" s="41"/>
      <c r="H62" s="41"/>
    </row>
    <row r="63" spans="2:8" s="42" customFormat="1" ht="14.25" customHeight="1">
      <c r="B63" s="165"/>
      <c r="C63" s="78"/>
      <c r="D63" s="16"/>
      <c r="E63" s="13"/>
      <c r="F63" s="84"/>
      <c r="G63" s="41"/>
      <c r="H63" s="41"/>
    </row>
    <row r="64" spans="2:8" s="42" customFormat="1" ht="16.5" customHeight="1">
      <c r="B64" s="165"/>
      <c r="C64" s="78"/>
      <c r="D64" s="16"/>
      <c r="E64" s="13"/>
      <c r="F64" s="84"/>
      <c r="G64" s="41"/>
      <c r="H64" s="41"/>
    </row>
    <row r="65" spans="2:8" s="42" customFormat="1" ht="17.25" customHeight="1">
      <c r="B65" s="165"/>
      <c r="C65" s="78"/>
      <c r="D65" s="16"/>
      <c r="E65" s="13"/>
      <c r="F65" s="84"/>
      <c r="G65" s="41"/>
      <c r="H65" s="41"/>
    </row>
    <row r="66" spans="2:8" s="42" customFormat="1" ht="16.5" customHeight="1">
      <c r="B66" s="165"/>
      <c r="C66" s="78"/>
      <c r="D66" s="16"/>
      <c r="E66" s="13"/>
      <c r="F66" s="84"/>
      <c r="G66" s="41"/>
      <c r="H66" s="41"/>
    </row>
    <row r="67" spans="2:8" s="42" customFormat="1" ht="16.5" customHeight="1">
      <c r="B67" s="165"/>
      <c r="C67" s="78"/>
      <c r="D67" s="16"/>
      <c r="E67" s="13"/>
      <c r="F67" s="84"/>
      <c r="G67" s="41"/>
      <c r="H67" s="41"/>
    </row>
    <row r="68" spans="2:8" s="42" customFormat="1" ht="18" customHeight="1">
      <c r="B68" s="165"/>
      <c r="C68" s="78"/>
      <c r="D68" s="16"/>
      <c r="E68" s="13"/>
      <c r="F68" s="84"/>
      <c r="G68" s="41"/>
      <c r="H68" s="41"/>
    </row>
    <row r="69" spans="2:8" s="42" customFormat="1" ht="16.5" customHeight="1">
      <c r="B69" s="165"/>
      <c r="C69" s="78"/>
      <c r="D69" s="16"/>
      <c r="E69" s="13"/>
      <c r="F69" s="84"/>
      <c r="G69" s="41"/>
      <c r="H69" s="41"/>
    </row>
    <row r="70" spans="2:8" s="42" customFormat="1" ht="17.25" customHeight="1">
      <c r="B70" s="165"/>
      <c r="C70" s="78"/>
      <c r="D70" s="16"/>
      <c r="E70" s="13"/>
      <c r="F70" s="84"/>
      <c r="G70" s="41"/>
      <c r="H70" s="41"/>
    </row>
    <row r="71" spans="2:8" s="42" customFormat="1" ht="15.75" customHeight="1">
      <c r="B71" s="165"/>
      <c r="C71" s="78"/>
      <c r="D71" s="16"/>
      <c r="E71" s="13"/>
      <c r="F71" s="84"/>
      <c r="G71" s="41"/>
      <c r="H71" s="41"/>
    </row>
    <row r="72" spans="2:8" s="42" customFormat="1" ht="16.5" customHeight="1">
      <c r="B72" s="165"/>
      <c r="C72" s="78"/>
      <c r="D72" s="16"/>
      <c r="E72" s="13"/>
      <c r="F72" s="84"/>
      <c r="G72" s="41"/>
      <c r="H72" s="41"/>
    </row>
    <row r="73" spans="2:8" s="42" customFormat="1" ht="17.25" customHeight="1">
      <c r="B73" s="165"/>
      <c r="C73" s="78"/>
      <c r="D73" s="16"/>
      <c r="E73" s="13"/>
      <c r="F73" s="84"/>
      <c r="G73" s="41"/>
      <c r="H73" s="41"/>
    </row>
    <row r="74" spans="2:8" s="42" customFormat="1" ht="17.25" customHeight="1">
      <c r="B74" s="165"/>
      <c r="C74" s="78"/>
      <c r="D74" s="16"/>
      <c r="E74" s="13"/>
      <c r="F74" s="84"/>
      <c r="G74" s="41"/>
      <c r="H74" s="41"/>
    </row>
    <row r="75" spans="2:8" s="42" customFormat="1" ht="16.5" customHeight="1">
      <c r="B75" s="165"/>
      <c r="C75" s="78"/>
      <c r="D75" s="16"/>
      <c r="E75" s="13"/>
      <c r="F75" s="84"/>
      <c r="G75" s="41"/>
      <c r="H75" s="41"/>
    </row>
    <row r="76" spans="2:8" s="42" customFormat="1" ht="15.75" customHeight="1">
      <c r="B76" s="165"/>
      <c r="C76" s="78"/>
      <c r="D76" s="16"/>
      <c r="E76" s="13"/>
      <c r="F76" s="84"/>
      <c r="G76" s="41"/>
      <c r="H76" s="41"/>
    </row>
    <row r="77" spans="2:8" s="42" customFormat="1" ht="16.5" customHeight="1">
      <c r="B77" s="165"/>
      <c r="C77" s="78"/>
      <c r="D77" s="16"/>
      <c r="E77" s="13"/>
      <c r="F77" s="84"/>
      <c r="G77" s="41"/>
      <c r="H77" s="41"/>
    </row>
    <row r="78" spans="2:8" s="42" customFormat="1" ht="15.75" customHeight="1">
      <c r="B78" s="165"/>
      <c r="C78" s="78"/>
      <c r="D78" s="16"/>
      <c r="E78" s="13"/>
      <c r="F78" s="84"/>
      <c r="G78" s="41"/>
      <c r="H78" s="41"/>
    </row>
    <row r="79" spans="2:8" s="42" customFormat="1" ht="16.5" customHeight="1">
      <c r="B79" s="165"/>
      <c r="C79" s="78"/>
      <c r="D79" s="16"/>
      <c r="E79" s="13"/>
      <c r="F79" s="84"/>
      <c r="G79" s="41"/>
      <c r="H79" s="41"/>
    </row>
    <row r="80" spans="2:8" s="42" customFormat="1" ht="16.5" customHeight="1">
      <c r="B80" s="165"/>
      <c r="C80" s="78"/>
      <c r="D80" s="16"/>
      <c r="E80" s="13"/>
      <c r="F80" s="84"/>
      <c r="G80" s="41"/>
      <c r="H80" s="41"/>
    </row>
    <row r="81" spans="2:8" s="42" customFormat="1" ht="15.75" customHeight="1">
      <c r="B81" s="165"/>
      <c r="C81" s="78"/>
      <c r="D81" s="16"/>
      <c r="E81" s="13"/>
      <c r="F81" s="84"/>
      <c r="G81" s="41"/>
      <c r="H81" s="41"/>
    </row>
    <row r="82" spans="2:8" s="42" customFormat="1" ht="16.5" customHeight="1">
      <c r="B82" s="165"/>
      <c r="C82" s="78"/>
      <c r="D82" s="16"/>
      <c r="E82" s="13"/>
      <c r="F82" s="84"/>
      <c r="G82" s="41"/>
      <c r="H82" s="41"/>
    </row>
    <row r="83" spans="2:8" s="42" customFormat="1" ht="15" customHeight="1">
      <c r="B83" s="165"/>
      <c r="C83" s="17"/>
      <c r="D83" s="16"/>
      <c r="E83" s="13"/>
      <c r="F83" s="84"/>
      <c r="G83" s="41"/>
      <c r="H83" s="41"/>
    </row>
    <row r="84" spans="2:8" s="42" customFormat="1" ht="14.25" customHeight="1">
      <c r="B84" s="165"/>
      <c r="C84" s="85"/>
      <c r="D84" s="86"/>
      <c r="E84" s="87"/>
      <c r="F84" s="88"/>
      <c r="G84" s="41"/>
      <c r="H84" s="41"/>
    </row>
    <row r="85" spans="2:8" s="42" customFormat="1" ht="15.75" customHeight="1">
      <c r="B85" s="166"/>
      <c r="C85" s="78"/>
      <c r="D85" s="16"/>
      <c r="E85" s="13"/>
      <c r="F85" s="84"/>
      <c r="G85" s="41"/>
      <c r="H85" s="41"/>
    </row>
    <row r="86" spans="2:8" s="42" customFormat="1" ht="15.75" customHeight="1">
      <c r="B86" s="165"/>
      <c r="C86" s="14"/>
      <c r="D86" s="16"/>
      <c r="E86" s="13"/>
      <c r="F86" s="19"/>
      <c r="G86" s="41"/>
      <c r="H86" s="41"/>
    </row>
    <row r="87" spans="2:8" s="42" customFormat="1" ht="15.75" customHeight="1">
      <c r="B87" s="165"/>
      <c r="C87" s="14"/>
      <c r="D87" s="16"/>
      <c r="E87" s="13"/>
      <c r="F87" s="19"/>
      <c r="G87" s="41"/>
      <c r="H87" s="41"/>
    </row>
    <row r="88" spans="2:8" s="42" customFormat="1" ht="15.75" customHeight="1">
      <c r="B88" s="165"/>
      <c r="C88" s="14"/>
      <c r="D88" s="16"/>
      <c r="E88" s="13"/>
      <c r="F88" s="19"/>
      <c r="G88" s="41"/>
      <c r="H88" s="41"/>
    </row>
    <row r="89" spans="2:8" s="42" customFormat="1" ht="15.75" customHeight="1">
      <c r="B89" s="165"/>
      <c r="C89" s="14"/>
      <c r="D89" s="16"/>
      <c r="E89" s="13"/>
      <c r="F89" s="19"/>
      <c r="G89" s="41"/>
      <c r="H89" s="41"/>
    </row>
    <row r="90" spans="2:8" s="42" customFormat="1" ht="15.75" customHeight="1">
      <c r="B90" s="165"/>
      <c r="C90" s="14"/>
      <c r="D90" s="16"/>
      <c r="E90" s="13"/>
      <c r="F90" s="19"/>
      <c r="G90" s="41"/>
      <c r="H90" s="41"/>
    </row>
    <row r="91" spans="2:8" s="42" customFormat="1" ht="15.75" customHeight="1">
      <c r="B91" s="165"/>
      <c r="C91" s="14"/>
      <c r="D91" s="16"/>
      <c r="E91" s="13"/>
      <c r="F91" s="19"/>
      <c r="G91" s="41"/>
      <c r="H91" s="41"/>
    </row>
    <row r="92" spans="2:8" s="42" customFormat="1" ht="15.75" customHeight="1">
      <c r="B92" s="165"/>
      <c r="C92" s="14"/>
      <c r="D92" s="16"/>
      <c r="E92" s="13"/>
      <c r="F92" s="19"/>
      <c r="G92" s="41"/>
      <c r="H92" s="41"/>
    </row>
    <row r="93" spans="2:8" ht="9.75" customHeight="1">
      <c r="B93" s="35"/>
      <c r="C93" s="14"/>
      <c r="D93" s="16"/>
      <c r="E93" s="13"/>
      <c r="F93" s="19"/>
      <c r="G93" s="1"/>
      <c r="H93" s="1"/>
    </row>
    <row r="94" spans="2:8" ht="18" customHeight="1">
      <c r="B94" s="170"/>
      <c r="C94" s="595"/>
      <c r="D94" s="596"/>
      <c r="E94" s="596"/>
      <c r="F94" s="597"/>
      <c r="G94" s="1"/>
      <c r="H94" s="1"/>
    </row>
    <row r="95" spans="2:8" ht="14.25" customHeight="1" thickBot="1">
      <c r="B95" s="20"/>
      <c r="C95" s="32"/>
      <c r="D95" s="34"/>
      <c r="E95" s="89"/>
      <c r="F95" s="90"/>
      <c r="G95" s="1"/>
      <c r="H95" s="1"/>
    </row>
    <row r="96" spans="2:8" ht="15.75" customHeight="1" thickTop="1">
      <c r="B96" s="165"/>
      <c r="C96" s="17"/>
      <c r="D96" s="12"/>
      <c r="E96" s="36"/>
      <c r="F96" s="37"/>
      <c r="G96" s="1"/>
      <c r="H96" s="1"/>
    </row>
    <row r="97" spans="2:8" ht="12.75" customHeight="1">
      <c r="B97" s="18"/>
      <c r="C97" s="17"/>
      <c r="D97" s="12"/>
      <c r="E97" s="4"/>
      <c r="F97" s="15"/>
      <c r="G97" s="1"/>
      <c r="H97" s="1"/>
    </row>
    <row r="98" spans="2:8" ht="15.75" customHeight="1">
      <c r="B98" s="170"/>
      <c r="C98" s="595"/>
      <c r="D98" s="596"/>
      <c r="E98" s="596"/>
      <c r="F98" s="597"/>
      <c r="G98" s="1"/>
      <c r="H98" s="1"/>
    </row>
    <row r="99" spans="2:8" ht="15.75" customHeight="1">
      <c r="B99" s="20"/>
      <c r="C99" s="32"/>
      <c r="D99" s="33"/>
      <c r="E99" s="147"/>
      <c r="F99" s="148"/>
      <c r="G99" s="1"/>
      <c r="H99" s="1"/>
    </row>
    <row r="100" spans="2:8" s="73" customFormat="1" ht="15.75" customHeight="1">
      <c r="B100" s="165"/>
      <c r="C100" s="17"/>
      <c r="D100" s="16"/>
      <c r="E100" s="13"/>
      <c r="F100" s="84"/>
      <c r="G100" s="72"/>
      <c r="H100" s="72"/>
    </row>
    <row r="101" spans="2:8" s="73" customFormat="1" ht="15.75" customHeight="1">
      <c r="B101" s="165"/>
      <c r="C101" s="17"/>
      <c r="D101" s="16"/>
      <c r="E101" s="13"/>
      <c r="F101" s="84"/>
      <c r="G101" s="72"/>
      <c r="H101" s="72"/>
    </row>
    <row r="102" spans="2:8" s="73" customFormat="1" ht="12.75">
      <c r="B102" s="165"/>
      <c r="C102" s="91"/>
      <c r="D102" s="16"/>
      <c r="E102" s="13"/>
      <c r="F102" s="84"/>
      <c r="G102" s="72"/>
      <c r="H102" s="72"/>
    </row>
    <row r="103" spans="2:8" s="73" customFormat="1" ht="12.75">
      <c r="B103" s="18"/>
      <c r="C103" s="91"/>
      <c r="D103" s="16"/>
      <c r="E103" s="13"/>
      <c r="F103" s="19"/>
      <c r="G103" s="72"/>
      <c r="H103" s="72"/>
    </row>
    <row r="104" spans="2:8" s="73" customFormat="1" ht="15.75" customHeight="1">
      <c r="B104" s="115"/>
      <c r="C104" s="598"/>
      <c r="D104" s="596"/>
      <c r="E104" s="596"/>
      <c r="F104" s="597"/>
      <c r="G104" s="72"/>
      <c r="H104" s="72"/>
    </row>
    <row r="105" spans="2:8" s="73" customFormat="1" ht="18" customHeight="1">
      <c r="B105" s="79"/>
      <c r="C105" s="92"/>
      <c r="D105" s="34"/>
      <c r="E105" s="147"/>
      <c r="F105" s="148"/>
      <c r="G105" s="72"/>
      <c r="H105" s="72"/>
    </row>
    <row r="106" spans="2:8" s="42" customFormat="1" ht="12.75">
      <c r="B106" s="157"/>
      <c r="C106" s="65"/>
      <c r="D106" s="12"/>
      <c r="E106" s="4"/>
      <c r="F106" s="5"/>
      <c r="G106" s="41"/>
      <c r="H106" s="41"/>
    </row>
    <row r="107" spans="2:8" s="42" customFormat="1" ht="12.75">
      <c r="B107" s="157"/>
      <c r="C107" s="65"/>
      <c r="D107" s="12"/>
      <c r="E107" s="4"/>
      <c r="F107" s="5"/>
      <c r="G107" s="41"/>
      <c r="H107" s="41"/>
    </row>
    <row r="108" spans="2:8" s="42" customFormat="1" ht="12.75">
      <c r="B108" s="157"/>
      <c r="C108" s="91"/>
      <c r="D108" s="12"/>
      <c r="E108" s="4"/>
      <c r="F108" s="5"/>
      <c r="G108" s="41"/>
      <c r="H108" s="41"/>
    </row>
    <row r="109" spans="2:8" s="42" customFormat="1" ht="12.75">
      <c r="B109" s="157"/>
      <c r="C109" s="91"/>
      <c r="D109" s="16"/>
      <c r="E109" s="13"/>
      <c r="F109" s="84"/>
      <c r="G109" s="41"/>
      <c r="H109" s="41"/>
    </row>
    <row r="110" spans="2:8" s="42" customFormat="1" ht="12.75">
      <c r="B110" s="157"/>
      <c r="C110" s="91"/>
      <c r="D110" s="16"/>
      <c r="E110" s="13"/>
      <c r="F110" s="84"/>
      <c r="G110" s="41"/>
      <c r="H110" s="41"/>
    </row>
    <row r="111" spans="2:8" s="42" customFormat="1" ht="12.75">
      <c r="B111" s="157"/>
      <c r="C111" s="91"/>
      <c r="D111" s="16"/>
      <c r="E111" s="13"/>
      <c r="F111" s="84"/>
      <c r="G111" s="41"/>
      <c r="H111" s="41"/>
    </row>
    <row r="112" spans="2:8" s="42" customFormat="1" ht="12.75">
      <c r="B112" s="157"/>
      <c r="C112" s="91"/>
      <c r="D112" s="173"/>
      <c r="E112" s="13"/>
      <c r="F112" s="84"/>
      <c r="G112" s="41"/>
      <c r="H112" s="41"/>
    </row>
    <row r="113" spans="2:8" ht="13.5" thickBot="1">
      <c r="B113" s="21"/>
      <c r="C113" s="22"/>
      <c r="D113" s="23"/>
      <c r="E113" s="24"/>
      <c r="F113" s="25"/>
      <c r="G113" s="1"/>
      <c r="H113" s="1"/>
    </row>
    <row r="114" spans="2:8" ht="21" customHeight="1" thickBot="1">
      <c r="B114" s="599"/>
      <c r="C114" s="600"/>
      <c r="D114" s="601"/>
      <c r="E114" s="116"/>
      <c r="F114" s="117"/>
      <c r="G114" s="1"/>
      <c r="H114" s="1"/>
    </row>
    <row r="154" ht="12.75">
      <c r="B154" s="3" t="s">
        <v>39</v>
      </c>
    </row>
  </sheetData>
  <sheetProtection/>
  <mergeCells count="12">
    <mergeCell ref="B2:G2"/>
    <mergeCell ref="B1:G1"/>
    <mergeCell ref="C29:F29"/>
    <mergeCell ref="C35:F35"/>
    <mergeCell ref="C6:F6"/>
    <mergeCell ref="C15:F15"/>
    <mergeCell ref="C20:F20"/>
    <mergeCell ref="C26:F26"/>
    <mergeCell ref="C98:F98"/>
    <mergeCell ref="C104:F104"/>
    <mergeCell ref="C94:F94"/>
    <mergeCell ref="B114:D11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L62"/>
  <sheetViews>
    <sheetView zoomScalePageLayoutView="0" workbookViewId="0" topLeftCell="A13">
      <selection activeCell="N49" sqref="N49"/>
    </sheetView>
  </sheetViews>
  <sheetFormatPr defaultColWidth="9.140625" defaultRowHeight="12.75"/>
  <cols>
    <col min="1" max="1" width="2.7109375" style="0" customWidth="1"/>
    <col min="3" max="3" width="39.140625" style="0" customWidth="1"/>
    <col min="4" max="4" width="37.8515625" style="0" customWidth="1"/>
    <col min="5" max="5" width="37.140625" style="0" customWidth="1"/>
  </cols>
  <sheetData>
    <row r="2" spans="2:6" ht="17.25" customHeight="1">
      <c r="B2" s="290"/>
      <c r="E2" s="184" t="s">
        <v>92</v>
      </c>
      <c r="F2" s="184"/>
    </row>
    <row r="3" spans="2:6" ht="28.5" customHeight="1">
      <c r="B3" s="612" t="s">
        <v>291</v>
      </c>
      <c r="C3" s="612"/>
      <c r="D3" s="612"/>
      <c r="E3" s="612"/>
      <c r="F3" s="184"/>
    </row>
    <row r="4" spans="2:6" ht="13.5" thickBot="1">
      <c r="B4" s="39"/>
      <c r="C4" s="39"/>
      <c r="D4" s="54"/>
      <c r="E4" s="54"/>
      <c r="F4" s="39"/>
    </row>
    <row r="5" spans="2:6" ht="12.75">
      <c r="B5" s="613" t="s">
        <v>0</v>
      </c>
      <c r="C5" s="615" t="s">
        <v>93</v>
      </c>
      <c r="D5" s="617" t="s">
        <v>292</v>
      </c>
      <c r="E5" s="618"/>
      <c r="F5" s="40"/>
    </row>
    <row r="6" spans="2:6" ht="25.5">
      <c r="B6" s="614"/>
      <c r="C6" s="616"/>
      <c r="D6" s="491" t="s">
        <v>94</v>
      </c>
      <c r="E6" s="525" t="s">
        <v>95</v>
      </c>
      <c r="F6" s="39"/>
    </row>
    <row r="7" spans="2:6" ht="12.75">
      <c r="B7" s="125" t="s">
        <v>96</v>
      </c>
      <c r="C7" s="127" t="s">
        <v>97</v>
      </c>
      <c r="D7" s="500">
        <v>233367</v>
      </c>
      <c r="E7" s="501">
        <v>2353099.06</v>
      </c>
      <c r="F7" s="39"/>
    </row>
    <row r="8" spans="2:6" ht="12.75">
      <c r="B8" s="125" t="s">
        <v>98</v>
      </c>
      <c r="C8" s="127" t="s">
        <v>99</v>
      </c>
      <c r="D8" s="500">
        <v>13815</v>
      </c>
      <c r="E8" s="501">
        <v>156014</v>
      </c>
      <c r="F8" s="39"/>
    </row>
    <row r="9" spans="2:6" ht="12.75">
      <c r="B9" s="125" t="s">
        <v>100</v>
      </c>
      <c r="C9" s="127" t="s">
        <v>101</v>
      </c>
      <c r="D9" s="500">
        <v>96675</v>
      </c>
      <c r="E9" s="501">
        <v>1156765.28</v>
      </c>
      <c r="F9" s="39"/>
    </row>
    <row r="10" spans="2:6" ht="12.75">
      <c r="B10" s="125" t="s">
        <v>55</v>
      </c>
      <c r="C10" s="127" t="s">
        <v>102</v>
      </c>
      <c r="D10" s="500">
        <v>76429</v>
      </c>
      <c r="E10" s="501">
        <v>920578.6</v>
      </c>
      <c r="F10" s="39"/>
    </row>
    <row r="11" spans="2:6" ht="12.75">
      <c r="B11" s="125" t="s">
        <v>57</v>
      </c>
      <c r="C11" s="127" t="s">
        <v>231</v>
      </c>
      <c r="D11" s="500">
        <v>70</v>
      </c>
      <c r="E11" s="501">
        <v>3150</v>
      </c>
      <c r="F11" s="39"/>
    </row>
    <row r="12" spans="2:6" ht="12.75">
      <c r="B12" s="125" t="s">
        <v>232</v>
      </c>
      <c r="C12" s="127" t="s">
        <v>104</v>
      </c>
      <c r="D12" s="500">
        <v>74509</v>
      </c>
      <c r="E12" s="501">
        <v>775312.71</v>
      </c>
      <c r="F12" s="39"/>
    </row>
    <row r="13" spans="2:6" ht="12.75">
      <c r="B13" s="125" t="s">
        <v>233</v>
      </c>
      <c r="C13" s="127" t="s">
        <v>115</v>
      </c>
      <c r="D13" s="500">
        <v>82768</v>
      </c>
      <c r="E13" s="501">
        <v>685946.99</v>
      </c>
      <c r="F13" s="39"/>
    </row>
    <row r="14" spans="2:6" ht="12.75">
      <c r="B14" s="125" t="s">
        <v>33</v>
      </c>
      <c r="C14" s="127" t="s">
        <v>103</v>
      </c>
      <c r="D14" s="500">
        <v>109490</v>
      </c>
      <c r="E14" s="501">
        <v>298178.62</v>
      </c>
      <c r="F14" s="39"/>
    </row>
    <row r="15" spans="2:6" ht="12.75">
      <c r="B15" s="125" t="s">
        <v>105</v>
      </c>
      <c r="C15" s="127" t="s">
        <v>106</v>
      </c>
      <c r="D15" s="500">
        <v>33797</v>
      </c>
      <c r="E15" s="504">
        <v>671785.75</v>
      </c>
      <c r="F15" s="39"/>
    </row>
    <row r="16" spans="2:6" ht="12.75">
      <c r="B16" s="125" t="s">
        <v>107</v>
      </c>
      <c r="C16" s="127" t="s">
        <v>108</v>
      </c>
      <c r="D16" s="500">
        <v>44125</v>
      </c>
      <c r="E16" s="501">
        <v>263306</v>
      </c>
      <c r="F16" s="39"/>
    </row>
    <row r="17" spans="2:6" ht="12.75">
      <c r="B17" s="125" t="s">
        <v>109</v>
      </c>
      <c r="C17" s="127" t="s">
        <v>110</v>
      </c>
      <c r="D17" s="500">
        <v>106918</v>
      </c>
      <c r="E17" s="501">
        <v>2002146.36</v>
      </c>
      <c r="F17" s="39"/>
    </row>
    <row r="18" spans="2:6" ht="12.75">
      <c r="B18" s="125" t="s">
        <v>111</v>
      </c>
      <c r="C18" s="127" t="s">
        <v>112</v>
      </c>
      <c r="D18" s="500">
        <v>64711</v>
      </c>
      <c r="E18" s="501">
        <v>670992.95</v>
      </c>
      <c r="F18" s="39"/>
    </row>
    <row r="19" spans="2:6" ht="12.75">
      <c r="B19" s="125" t="s">
        <v>113</v>
      </c>
      <c r="C19" s="127" t="s">
        <v>114</v>
      </c>
      <c r="D19" s="500">
        <v>112067</v>
      </c>
      <c r="E19" s="501">
        <v>1005247</v>
      </c>
      <c r="F19" s="39"/>
    </row>
    <row r="20" spans="2:6" ht="12.75">
      <c r="B20" s="125" t="s">
        <v>234</v>
      </c>
      <c r="C20" s="127" t="s">
        <v>235</v>
      </c>
      <c r="D20" s="500">
        <v>255759</v>
      </c>
      <c r="E20" s="501">
        <v>2851374.32</v>
      </c>
      <c r="F20" s="39"/>
    </row>
    <row r="21" spans="2:6" ht="12.75">
      <c r="B21" s="125" t="s">
        <v>236</v>
      </c>
      <c r="C21" s="127" t="s">
        <v>237</v>
      </c>
      <c r="D21" s="500">
        <v>8265</v>
      </c>
      <c r="E21" s="501">
        <v>8198</v>
      </c>
      <c r="F21" s="40"/>
    </row>
    <row r="22" spans="2:6" ht="14.25" customHeight="1">
      <c r="B22" s="125" t="s">
        <v>238</v>
      </c>
      <c r="C22" s="127" t="s">
        <v>239</v>
      </c>
      <c r="D22" s="500">
        <v>2119</v>
      </c>
      <c r="E22" s="501">
        <v>20548.19</v>
      </c>
      <c r="F22" s="39"/>
    </row>
    <row r="23" spans="2:5" ht="12.75">
      <c r="B23" s="126" t="s">
        <v>240</v>
      </c>
      <c r="C23" s="128" t="s">
        <v>241</v>
      </c>
      <c r="D23" s="505">
        <v>148</v>
      </c>
      <c r="E23" s="506">
        <v>622</v>
      </c>
    </row>
    <row r="24" spans="2:5" ht="12.75">
      <c r="B24" s="126" t="s">
        <v>242</v>
      </c>
      <c r="C24" s="128" t="s">
        <v>243</v>
      </c>
      <c r="D24" s="505">
        <v>59061</v>
      </c>
      <c r="E24" s="506">
        <v>226464</v>
      </c>
    </row>
    <row r="25" spans="2:5" ht="13.5" thickBot="1">
      <c r="B25" s="126" t="s">
        <v>116</v>
      </c>
      <c r="C25" s="128" t="s">
        <v>117</v>
      </c>
      <c r="D25" s="505">
        <v>501</v>
      </c>
      <c r="E25" s="506">
        <v>1800</v>
      </c>
    </row>
    <row r="26" spans="2:5" ht="13.5" thickBot="1">
      <c r="B26" s="526"/>
      <c r="C26" s="527" t="s">
        <v>247</v>
      </c>
      <c r="D26" s="528">
        <f>SUM(D7:D25)</f>
        <v>1374594</v>
      </c>
      <c r="E26" s="529">
        <f>SUM(E7:E25)</f>
        <v>14071529.829999998</v>
      </c>
    </row>
    <row r="27" spans="2:5" ht="26.25" thickBot="1">
      <c r="B27" s="532"/>
      <c r="C27" s="530" t="s">
        <v>119</v>
      </c>
      <c r="D27" s="531">
        <v>27671</v>
      </c>
      <c r="E27" s="529">
        <v>119245.13</v>
      </c>
    </row>
    <row r="28" spans="2:5" ht="12.75">
      <c r="B28" s="58"/>
      <c r="C28" s="59"/>
      <c r="D28" s="60"/>
      <c r="E28" s="58"/>
    </row>
    <row r="29" spans="2:5" ht="13.5" thickBot="1">
      <c r="B29" s="39"/>
      <c r="C29" s="45"/>
      <c r="D29" s="54"/>
      <c r="E29" s="54"/>
    </row>
    <row r="30" spans="2:5" ht="13.5" thickBot="1">
      <c r="B30" s="39"/>
      <c r="C30" s="530" t="s">
        <v>121</v>
      </c>
      <c r="D30" s="528">
        <v>29548</v>
      </c>
      <c r="E30" s="529">
        <v>682806.94</v>
      </c>
    </row>
    <row r="36" ht="12.75">
      <c r="E36" s="184" t="s">
        <v>122</v>
      </c>
    </row>
    <row r="37" spans="2:12" ht="15">
      <c r="B37" s="290"/>
      <c r="E37" s="619"/>
      <c r="F37" s="619"/>
      <c r="L37" s="482"/>
    </row>
    <row r="38" spans="2:6" ht="30.75" customHeight="1">
      <c r="B38" s="612" t="s">
        <v>293</v>
      </c>
      <c r="C38" s="612"/>
      <c r="D38" s="612"/>
      <c r="E38" s="612"/>
      <c r="F38" s="184"/>
    </row>
    <row r="39" spans="2:6" ht="12.75">
      <c r="B39" s="39"/>
      <c r="C39" s="39"/>
      <c r="D39" s="54"/>
      <c r="E39" s="54"/>
      <c r="F39" s="39"/>
    </row>
    <row r="40" spans="2:6" ht="18" customHeight="1">
      <c r="B40" s="621" t="s">
        <v>0</v>
      </c>
      <c r="C40" s="621" t="s">
        <v>123</v>
      </c>
      <c r="D40" s="622" t="s">
        <v>292</v>
      </c>
      <c r="E40" s="622"/>
      <c r="F40" s="40"/>
    </row>
    <row r="41" spans="2:6" ht="30.75" customHeight="1">
      <c r="B41" s="624"/>
      <c r="C41" s="616"/>
      <c r="D41" s="292" t="s">
        <v>94</v>
      </c>
      <c r="E41" s="292" t="s">
        <v>95</v>
      </c>
      <c r="F41" s="39"/>
    </row>
    <row r="42" spans="2:6" ht="12.75">
      <c r="B42" s="293" t="s">
        <v>109</v>
      </c>
      <c r="C42" s="135" t="s">
        <v>124</v>
      </c>
      <c r="D42" s="46">
        <v>94</v>
      </c>
      <c r="E42" s="294">
        <v>2063.21</v>
      </c>
      <c r="F42" s="39"/>
    </row>
    <row r="43" spans="2:6" ht="12.75">
      <c r="B43" s="293" t="s">
        <v>109</v>
      </c>
      <c r="C43" s="135" t="s">
        <v>125</v>
      </c>
      <c r="D43" s="46">
        <v>14960</v>
      </c>
      <c r="E43" s="294">
        <v>363408.55</v>
      </c>
      <c r="F43" s="39"/>
    </row>
    <row r="44" spans="2:6" ht="12.75">
      <c r="B44" s="293" t="s">
        <v>109</v>
      </c>
      <c r="C44" s="135" t="s">
        <v>126</v>
      </c>
      <c r="D44" s="46">
        <v>9969</v>
      </c>
      <c r="E44" s="294">
        <v>218700.41</v>
      </c>
      <c r="F44" s="39"/>
    </row>
    <row r="45" spans="2:6" ht="12.75">
      <c r="B45" s="293" t="s">
        <v>109</v>
      </c>
      <c r="C45" s="135" t="s">
        <v>80</v>
      </c>
      <c r="D45" s="46">
        <v>4385</v>
      </c>
      <c r="E45" s="294">
        <v>97020</v>
      </c>
      <c r="F45" s="39"/>
    </row>
    <row r="46" spans="2:6" ht="12.75" hidden="1">
      <c r="B46" s="293" t="s">
        <v>109</v>
      </c>
      <c r="C46" s="135" t="s">
        <v>29</v>
      </c>
      <c r="D46" s="46">
        <v>0</v>
      </c>
      <c r="E46" s="294">
        <v>0</v>
      </c>
      <c r="F46" s="39"/>
    </row>
    <row r="47" spans="2:6" ht="12.75">
      <c r="B47" s="293" t="s">
        <v>109</v>
      </c>
      <c r="C47" s="135" t="s">
        <v>73</v>
      </c>
      <c r="D47" s="46">
        <v>140</v>
      </c>
      <c r="E47" s="294">
        <v>1614.77</v>
      </c>
      <c r="F47" s="39"/>
    </row>
    <row r="48" spans="2:6" ht="12.75">
      <c r="B48" s="622" t="s">
        <v>118</v>
      </c>
      <c r="C48" s="622"/>
      <c r="D48" s="295">
        <f>SUM(D42:D47)</f>
        <v>29548</v>
      </c>
      <c r="E48" s="296">
        <f>SUM(E42:E47)</f>
        <v>682806.9400000001</v>
      </c>
      <c r="F48" s="40"/>
    </row>
    <row r="49" spans="2:6" ht="12.75">
      <c r="B49" s="623"/>
      <c r="C49" s="623"/>
      <c r="D49" s="298"/>
      <c r="E49" s="299"/>
      <c r="F49" s="39"/>
    </row>
    <row r="50" spans="2:6" ht="12.75">
      <c r="B50" s="623"/>
      <c r="C50" s="623"/>
      <c r="D50" s="298"/>
      <c r="E50" s="299"/>
      <c r="F50" s="39"/>
    </row>
    <row r="51" spans="2:6" ht="15">
      <c r="B51" s="612" t="s">
        <v>289</v>
      </c>
      <c r="C51" s="612"/>
      <c r="D51" s="612"/>
      <c r="E51" s="612"/>
      <c r="F51" s="39"/>
    </row>
    <row r="52" spans="2:6" ht="12.75">
      <c r="B52" s="39"/>
      <c r="C52" s="39"/>
      <c r="D52" s="54"/>
      <c r="E52" s="54"/>
      <c r="F52" s="39"/>
    </row>
    <row r="53" spans="2:6" ht="22.5" customHeight="1">
      <c r="B53" s="621"/>
      <c r="C53" s="621" t="s">
        <v>129</v>
      </c>
      <c r="D53" s="620" t="s">
        <v>292</v>
      </c>
      <c r="E53" s="620"/>
      <c r="F53" s="39"/>
    </row>
    <row r="54" spans="2:6" ht="28.5" customHeight="1">
      <c r="B54" s="624"/>
      <c r="C54" s="616"/>
      <c r="D54" s="292" t="s">
        <v>94</v>
      </c>
      <c r="E54" s="292" t="s">
        <v>95</v>
      </c>
      <c r="F54" s="39"/>
    </row>
    <row r="55" spans="2:6" ht="12.75">
      <c r="B55" s="293"/>
      <c r="C55" s="135" t="s">
        <v>205</v>
      </c>
      <c r="D55" s="46">
        <v>1374594</v>
      </c>
      <c r="E55" s="294">
        <v>14071529.83</v>
      </c>
      <c r="F55" s="39"/>
    </row>
    <row r="56" spans="2:6" ht="12.75">
      <c r="B56" s="293"/>
      <c r="C56" s="135" t="s">
        <v>124</v>
      </c>
      <c r="D56" s="46">
        <v>94</v>
      </c>
      <c r="E56" s="294">
        <v>2063.21</v>
      </c>
      <c r="F56" s="39"/>
    </row>
    <row r="57" spans="2:6" ht="12.75">
      <c r="B57" s="293"/>
      <c r="C57" s="135" t="s">
        <v>125</v>
      </c>
      <c r="D57" s="46">
        <v>14960</v>
      </c>
      <c r="E57" s="294">
        <v>363408.55</v>
      </c>
      <c r="F57" s="39"/>
    </row>
    <row r="58" spans="2:6" ht="12.75">
      <c r="B58" s="293"/>
      <c r="C58" s="135" t="s">
        <v>126</v>
      </c>
      <c r="D58" s="46">
        <v>9969</v>
      </c>
      <c r="E58" s="294">
        <v>218700.41</v>
      </c>
      <c r="F58" s="39"/>
    </row>
    <row r="59" spans="2:6" ht="12.75">
      <c r="B59" s="293"/>
      <c r="C59" s="135" t="s">
        <v>80</v>
      </c>
      <c r="D59" s="46">
        <v>4385</v>
      </c>
      <c r="E59" s="294">
        <v>97020</v>
      </c>
      <c r="F59" s="39"/>
    </row>
    <row r="60" spans="2:6" ht="12.75" hidden="1">
      <c r="B60" s="293"/>
      <c r="C60" s="135" t="s">
        <v>29</v>
      </c>
      <c r="D60" s="46">
        <v>0</v>
      </c>
      <c r="E60" s="294">
        <v>0</v>
      </c>
      <c r="F60" s="39"/>
    </row>
    <row r="61" spans="2:6" ht="12.75">
      <c r="B61" s="293"/>
      <c r="C61" s="135" t="s">
        <v>73</v>
      </c>
      <c r="D61" s="46">
        <v>140</v>
      </c>
      <c r="E61" s="294">
        <v>1614.77</v>
      </c>
      <c r="F61" s="39"/>
    </row>
    <row r="62" spans="2:6" ht="12.75">
      <c r="B62" s="622" t="s">
        <v>130</v>
      </c>
      <c r="C62" s="622"/>
      <c r="D62" s="295">
        <f>SUM(D55:D61)</f>
        <v>1404142</v>
      </c>
      <c r="E62" s="296">
        <f>SUM(E55:E61)</f>
        <v>14754336.770000001</v>
      </c>
      <c r="F62" s="39"/>
    </row>
  </sheetData>
  <sheetProtection/>
  <mergeCells count="17">
    <mergeCell ref="B62:C62"/>
    <mergeCell ref="B49:C49"/>
    <mergeCell ref="B50:C50"/>
    <mergeCell ref="B51:E51"/>
    <mergeCell ref="B53:B54"/>
    <mergeCell ref="D40:E40"/>
    <mergeCell ref="B40:B41"/>
    <mergeCell ref="B3:E3"/>
    <mergeCell ref="B5:B6"/>
    <mergeCell ref="C5:C6"/>
    <mergeCell ref="D5:E5"/>
    <mergeCell ref="E37:F37"/>
    <mergeCell ref="D53:E53"/>
    <mergeCell ref="C53:C54"/>
    <mergeCell ref="B38:E38"/>
    <mergeCell ref="B48:C48"/>
    <mergeCell ref="C40:C4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44"/>
  <sheetViews>
    <sheetView zoomScalePageLayoutView="0" workbookViewId="0" topLeftCell="A4">
      <selection activeCell="F40" sqref="F40"/>
    </sheetView>
  </sheetViews>
  <sheetFormatPr defaultColWidth="9.140625" defaultRowHeight="12.75"/>
  <cols>
    <col min="1" max="1" width="2.421875" style="0" customWidth="1"/>
    <col min="2" max="2" width="4.140625" style="0" customWidth="1"/>
    <col min="3" max="3" width="30.00390625" style="0" customWidth="1"/>
    <col min="4" max="5" width="16.8515625" style="0" customWidth="1"/>
    <col min="6" max="6" width="18.7109375" style="0" customWidth="1"/>
  </cols>
  <sheetData>
    <row r="2" ht="12.75">
      <c r="F2" s="184" t="s">
        <v>131</v>
      </c>
    </row>
    <row r="3" spans="2:6" ht="42" customHeight="1">
      <c r="B3" s="633" t="s">
        <v>299</v>
      </c>
      <c r="C3" s="633"/>
      <c r="D3" s="633"/>
      <c r="E3" s="633"/>
      <c r="F3" s="633"/>
    </row>
    <row r="4" spans="2:6" ht="16.5" customHeight="1">
      <c r="B4" s="272"/>
      <c r="C4" s="272"/>
      <c r="D4" s="272"/>
      <c r="E4" s="272"/>
      <c r="F4" s="272"/>
    </row>
    <row r="5" spans="2:6" ht="12.75">
      <c r="B5" s="1"/>
      <c r="C5" s="1"/>
      <c r="D5" s="10"/>
      <c r="E5" s="1"/>
      <c r="F5" s="1"/>
    </row>
    <row r="6" spans="2:6" ht="33.75">
      <c r="B6" s="300" t="s">
        <v>0</v>
      </c>
      <c r="C6" s="301" t="s">
        <v>132</v>
      </c>
      <c r="D6" s="302" t="s">
        <v>24</v>
      </c>
      <c r="E6" s="302" t="s">
        <v>25</v>
      </c>
      <c r="F6" s="302" t="s">
        <v>300</v>
      </c>
    </row>
    <row r="7" spans="2:6" ht="12.75">
      <c r="B7" s="303" t="s">
        <v>133</v>
      </c>
      <c r="C7" s="628" t="s">
        <v>80</v>
      </c>
      <c r="D7" s="629"/>
      <c r="E7" s="629"/>
      <c r="F7" s="629"/>
    </row>
    <row r="8" spans="2:6" ht="12.75">
      <c r="B8" s="304"/>
      <c r="C8" s="305"/>
      <c r="D8" s="306"/>
      <c r="E8" s="76">
        <f>SUM(E9:E10)</f>
        <v>1187338.14</v>
      </c>
      <c r="F8" s="471">
        <f>SUM(F9:F10)</f>
        <v>715428.12</v>
      </c>
    </row>
    <row r="9" spans="2:6" ht="13.5" customHeight="1">
      <c r="B9" s="297" t="s">
        <v>26</v>
      </c>
      <c r="C9" s="307" t="s">
        <v>134</v>
      </c>
      <c r="D9" s="322">
        <v>1993</v>
      </c>
      <c r="E9" s="308">
        <v>1090318.14</v>
      </c>
      <c r="F9" s="472">
        <v>715428.12</v>
      </c>
    </row>
    <row r="10" spans="2:6" ht="12.75">
      <c r="B10" s="309" t="s">
        <v>135</v>
      </c>
      <c r="C10" s="78" t="s">
        <v>136</v>
      </c>
      <c r="D10" s="388">
        <v>2009</v>
      </c>
      <c r="E10" s="4">
        <v>97020</v>
      </c>
      <c r="F10" s="214">
        <v>0</v>
      </c>
    </row>
    <row r="11" spans="2:6" ht="12.75">
      <c r="B11" s="303" t="s">
        <v>137</v>
      </c>
      <c r="C11" s="628" t="s">
        <v>138</v>
      </c>
      <c r="D11" s="634"/>
      <c r="E11" s="634"/>
      <c r="F11" s="634"/>
    </row>
    <row r="12" spans="2:6" ht="12.75">
      <c r="B12" s="304"/>
      <c r="C12" s="305"/>
      <c r="D12" s="78"/>
      <c r="E12" s="81">
        <f>SUM(E13:E18)</f>
        <v>8829410.5</v>
      </c>
      <c r="F12" s="81">
        <f>SUM(F13:F18)</f>
        <v>4900264.63</v>
      </c>
    </row>
    <row r="13" spans="2:6" ht="18" customHeight="1">
      <c r="B13" s="297" t="s">
        <v>26</v>
      </c>
      <c r="C13" s="307" t="s">
        <v>139</v>
      </c>
      <c r="D13" s="387">
        <v>2008</v>
      </c>
      <c r="E13" s="311">
        <v>922549.63</v>
      </c>
      <c r="F13" s="474">
        <v>628486.92</v>
      </c>
    </row>
    <row r="14" spans="2:6" ht="13.5" customHeight="1">
      <c r="B14" s="297" t="s">
        <v>135</v>
      </c>
      <c r="C14" s="307" t="s">
        <v>140</v>
      </c>
      <c r="D14" s="387">
        <v>2008</v>
      </c>
      <c r="E14" s="311">
        <v>1318683.21</v>
      </c>
      <c r="F14" s="474">
        <v>898352.97</v>
      </c>
    </row>
    <row r="15" spans="2:6" ht="18.75" customHeight="1">
      <c r="B15" s="297" t="s">
        <v>27</v>
      </c>
      <c r="C15" s="307" t="s">
        <v>141</v>
      </c>
      <c r="D15" s="387">
        <v>2000</v>
      </c>
      <c r="E15" s="311">
        <v>514062.68</v>
      </c>
      <c r="F15" s="474">
        <v>350205.27</v>
      </c>
    </row>
    <row r="16" spans="2:6" ht="15" customHeight="1">
      <c r="B16" s="297" t="s">
        <v>142</v>
      </c>
      <c r="C16" s="307" t="s">
        <v>143</v>
      </c>
      <c r="D16" s="387">
        <v>2002</v>
      </c>
      <c r="E16" s="311">
        <v>4380560</v>
      </c>
      <c r="F16" s="474">
        <v>2396406.35</v>
      </c>
    </row>
    <row r="17" spans="2:6" ht="14.25" customHeight="1">
      <c r="B17" s="297" t="s">
        <v>144</v>
      </c>
      <c r="C17" s="307" t="s">
        <v>145</v>
      </c>
      <c r="D17" s="387">
        <v>2006</v>
      </c>
      <c r="E17" s="311">
        <v>1474854.57</v>
      </c>
      <c r="F17" s="474">
        <v>626813.12</v>
      </c>
    </row>
    <row r="18" spans="2:6" ht="12.75">
      <c r="B18" s="297" t="s">
        <v>146</v>
      </c>
      <c r="C18" s="78" t="s">
        <v>136</v>
      </c>
      <c r="D18" s="12">
        <v>2009</v>
      </c>
      <c r="E18" s="4">
        <v>218700.41</v>
      </c>
      <c r="F18" s="473">
        <v>0</v>
      </c>
    </row>
    <row r="19" spans="2:6" ht="12.75">
      <c r="B19" s="303" t="s">
        <v>147</v>
      </c>
      <c r="C19" s="628" t="s">
        <v>125</v>
      </c>
      <c r="D19" s="629"/>
      <c r="E19" s="629"/>
      <c r="F19" s="629"/>
    </row>
    <row r="20" spans="2:6" ht="12.75">
      <c r="B20" s="309"/>
      <c r="C20" s="78"/>
      <c r="D20" s="12"/>
      <c r="E20" s="153">
        <f>SUM(E21:E22)</f>
        <v>1752550.1500000001</v>
      </c>
      <c r="F20" s="153">
        <f>SUM(F21:F22)</f>
        <v>702460.8</v>
      </c>
    </row>
    <row r="21" spans="2:6" ht="13.5" customHeight="1">
      <c r="B21" s="309" t="s">
        <v>26</v>
      </c>
      <c r="C21" s="78" t="s">
        <v>134</v>
      </c>
      <c r="D21" s="12">
        <v>2008</v>
      </c>
      <c r="E21" s="310">
        <v>1389141.6</v>
      </c>
      <c r="F21" s="473">
        <v>702460.8</v>
      </c>
    </row>
    <row r="22" spans="2:6" ht="12.75">
      <c r="B22" s="309" t="s">
        <v>135</v>
      </c>
      <c r="C22" s="78" t="s">
        <v>136</v>
      </c>
      <c r="D22" s="12">
        <v>2009</v>
      </c>
      <c r="E22" s="4">
        <v>363408.55</v>
      </c>
      <c r="F22" s="4">
        <v>0</v>
      </c>
    </row>
    <row r="23" spans="2:6" ht="12.75">
      <c r="B23" s="303" t="s">
        <v>148</v>
      </c>
      <c r="C23" s="628" t="s">
        <v>124</v>
      </c>
      <c r="D23" s="629"/>
      <c r="E23" s="629"/>
      <c r="F23" s="629"/>
    </row>
    <row r="24" spans="2:6" ht="12.75">
      <c r="B24" s="635"/>
      <c r="C24" s="635"/>
      <c r="D24" s="635"/>
      <c r="E24" s="312">
        <f>SUM(E25:E26)</f>
        <v>30261.5</v>
      </c>
      <c r="F24" s="312">
        <f>SUM(F25:F26)</f>
        <v>19210.11</v>
      </c>
    </row>
    <row r="25" spans="2:6" ht="12.75">
      <c r="B25" s="309" t="s">
        <v>26</v>
      </c>
      <c r="C25" s="78" t="s">
        <v>136</v>
      </c>
      <c r="D25" s="12">
        <v>2009</v>
      </c>
      <c r="E25" s="4">
        <v>2063.21</v>
      </c>
      <c r="F25" s="214">
        <v>0</v>
      </c>
    </row>
    <row r="26" spans="2:6" ht="13.5" customHeight="1">
      <c r="B26" s="309" t="s">
        <v>135</v>
      </c>
      <c r="C26" s="78" t="s">
        <v>149</v>
      </c>
      <c r="D26" s="12">
        <v>2009</v>
      </c>
      <c r="E26" s="4">
        <v>28198.29</v>
      </c>
      <c r="F26" s="214">
        <v>19210.11</v>
      </c>
    </row>
    <row r="27" spans="2:6" ht="12.75" hidden="1">
      <c r="B27" s="303" t="s">
        <v>150</v>
      </c>
      <c r="C27" s="628" t="s">
        <v>151</v>
      </c>
      <c r="D27" s="629"/>
      <c r="E27" s="629"/>
      <c r="F27" s="629"/>
    </row>
    <row r="28" spans="2:6" ht="12.75" hidden="1">
      <c r="B28" s="304"/>
      <c r="C28" s="305"/>
      <c r="D28" s="306"/>
      <c r="E28" s="313">
        <f>SUM(E29:E31)</f>
        <v>0</v>
      </c>
      <c r="F28" s="489">
        <f>SUM(F29:F31)</f>
        <v>0</v>
      </c>
    </row>
    <row r="29" spans="2:6" ht="12.75" hidden="1">
      <c r="B29" s="309" t="s">
        <v>26</v>
      </c>
      <c r="C29" s="78"/>
      <c r="D29" s="12"/>
      <c r="E29" s="4"/>
      <c r="F29" s="214">
        <v>0</v>
      </c>
    </row>
    <row r="30" spans="2:6" ht="15" customHeight="1" hidden="1">
      <c r="B30" s="309" t="s">
        <v>135</v>
      </c>
      <c r="C30" s="78"/>
      <c r="D30" s="12"/>
      <c r="E30" s="4"/>
      <c r="F30" s="214"/>
    </row>
    <row r="31" spans="2:6" ht="27.75" customHeight="1" hidden="1">
      <c r="B31" s="309"/>
      <c r="C31" s="78" t="s">
        <v>152</v>
      </c>
      <c r="D31" s="12"/>
      <c r="E31" s="4"/>
      <c r="F31" s="214"/>
    </row>
    <row r="32" spans="2:6" ht="12.75" hidden="1">
      <c r="B32" s="303" t="s">
        <v>28</v>
      </c>
      <c r="C32" s="628" t="s">
        <v>29</v>
      </c>
      <c r="D32" s="629"/>
      <c r="E32" s="629"/>
      <c r="F32" s="629"/>
    </row>
    <row r="33" spans="2:6" ht="12.75" hidden="1">
      <c r="B33" s="314"/>
      <c r="C33" s="315"/>
      <c r="D33" s="306"/>
      <c r="E33" s="76">
        <f>SUM(E34:E35)</f>
        <v>0</v>
      </c>
      <c r="F33" s="76">
        <f>SUM(F34:F35)</f>
        <v>0</v>
      </c>
    </row>
    <row r="34" spans="2:6" ht="12.75" hidden="1">
      <c r="B34" s="316" t="s">
        <v>26</v>
      </c>
      <c r="C34" s="17"/>
      <c r="D34" s="12"/>
      <c r="E34" s="4"/>
      <c r="F34" s="4"/>
    </row>
    <row r="35" spans="2:6" ht="12.75" hidden="1">
      <c r="B35" s="316" t="s">
        <v>135</v>
      </c>
      <c r="C35" s="17"/>
      <c r="D35" s="12"/>
      <c r="E35" s="4"/>
      <c r="F35" s="4"/>
    </row>
    <row r="36" spans="2:6" ht="12.75">
      <c r="B36" s="303" t="s">
        <v>150</v>
      </c>
      <c r="C36" s="628" t="s">
        <v>73</v>
      </c>
      <c r="D36" s="629"/>
      <c r="E36" s="629"/>
      <c r="F36" s="629"/>
    </row>
    <row r="37" spans="2:6" ht="12.75">
      <c r="B37" s="317"/>
      <c r="C37" s="318"/>
      <c r="D37" s="319"/>
      <c r="E37" s="313">
        <f>SUM(E38:E39)</f>
        <v>54058.35</v>
      </c>
      <c r="F37" s="313">
        <f>SUM(F38:F39)</f>
        <v>25027.63</v>
      </c>
    </row>
    <row r="38" spans="2:6" ht="12.75">
      <c r="B38" s="320" t="s">
        <v>26</v>
      </c>
      <c r="C38" s="321" t="s">
        <v>136</v>
      </c>
      <c r="D38" s="322">
        <v>2009</v>
      </c>
      <c r="E38" s="323">
        <v>1614.77</v>
      </c>
      <c r="F38" s="475">
        <v>0</v>
      </c>
    </row>
    <row r="39" spans="2:6" ht="13.5" customHeight="1">
      <c r="B39" s="320" t="s">
        <v>135</v>
      </c>
      <c r="C39" s="321" t="s">
        <v>153</v>
      </c>
      <c r="D39" s="322">
        <v>2009</v>
      </c>
      <c r="E39" s="323">
        <v>52443.58</v>
      </c>
      <c r="F39" s="323">
        <v>25027.63</v>
      </c>
    </row>
    <row r="40" spans="2:6" ht="12.75">
      <c r="B40" s="287"/>
      <c r="C40" s="287"/>
      <c r="D40" s="322"/>
      <c r="E40" s="323"/>
      <c r="F40" s="323"/>
    </row>
    <row r="41" spans="2:6" ht="12.75">
      <c r="B41" s="630" t="s">
        <v>30</v>
      </c>
      <c r="C41" s="631"/>
      <c r="D41" s="632"/>
      <c r="E41" s="324">
        <f>E8+E12+E20+E24+E28+E33+E37</f>
        <v>11853618.64</v>
      </c>
      <c r="F41" s="324">
        <f>F8+F12+F20+F24+F28+F33+F37</f>
        <v>6362391.29</v>
      </c>
    </row>
    <row r="42" spans="2:6" ht="12.75">
      <c r="B42" s="625" t="s">
        <v>212</v>
      </c>
      <c r="C42" s="626"/>
      <c r="D42" s="627"/>
      <c r="E42" s="460">
        <f>E9+E13+E14+E15+E16+E17+E21+E26+E30+E31+E39</f>
        <v>11170811.7</v>
      </c>
      <c r="F42" s="459"/>
    </row>
    <row r="43" spans="2:6" ht="12.75">
      <c r="B43" s="625" t="s">
        <v>213</v>
      </c>
      <c r="C43" s="626"/>
      <c r="D43" s="627"/>
      <c r="E43" s="460">
        <f>E10+E18+E22+E25+E29+E38</f>
        <v>682806.94</v>
      </c>
      <c r="F43" s="459"/>
    </row>
    <row r="44" ht="12.75">
      <c r="E44" s="461"/>
    </row>
  </sheetData>
  <sheetProtection/>
  <mergeCells count="12">
    <mergeCell ref="B3:F3"/>
    <mergeCell ref="C7:F7"/>
    <mergeCell ref="C11:F11"/>
    <mergeCell ref="C19:F19"/>
    <mergeCell ref="C23:F23"/>
    <mergeCell ref="B24:D24"/>
    <mergeCell ref="B42:D42"/>
    <mergeCell ref="B43:D43"/>
    <mergeCell ref="C27:F27"/>
    <mergeCell ref="C32:F32"/>
    <mergeCell ref="C36:F36"/>
    <mergeCell ref="B41:D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6"/>
  <sheetViews>
    <sheetView tabSelected="1" view="pageBreakPreview" zoomScale="98" zoomScaleSheetLayoutView="98" zoomScalePageLayoutView="0" workbookViewId="0" topLeftCell="A10">
      <selection activeCell="G221" sqref="G221"/>
    </sheetView>
  </sheetViews>
  <sheetFormatPr defaultColWidth="9.140625" defaultRowHeight="12.75"/>
  <cols>
    <col min="1" max="1" width="6.28125" style="0" customWidth="1"/>
    <col min="2" max="2" width="28.8515625" style="0" customWidth="1"/>
    <col min="3" max="3" width="17.57421875" style="0" customWidth="1"/>
    <col min="4" max="4" width="16.140625" style="0" customWidth="1"/>
    <col min="5" max="5" width="21.140625" style="0" customWidth="1"/>
    <col min="6" max="6" width="14.7109375" style="0" customWidth="1"/>
  </cols>
  <sheetData>
    <row r="1" spans="2:6" ht="17.25" customHeight="1">
      <c r="B1" s="405"/>
      <c r="C1" s="406"/>
      <c r="D1" s="636" t="s">
        <v>154</v>
      </c>
      <c r="E1" s="636"/>
      <c r="F1" s="476"/>
    </row>
    <row r="2" spans="2:6" ht="53.25" customHeight="1">
      <c r="B2" s="644" t="s">
        <v>323</v>
      </c>
      <c r="C2" s="644"/>
      <c r="D2" s="644"/>
      <c r="E2" s="644"/>
      <c r="F2" s="407"/>
    </row>
    <row r="3" spans="2:6" ht="24" customHeight="1">
      <c r="B3" s="644" t="s">
        <v>155</v>
      </c>
      <c r="C3" s="644"/>
      <c r="D3" s="644"/>
      <c r="E3" s="644"/>
      <c r="F3" s="403"/>
    </row>
    <row r="4" spans="2:6" ht="13.5" thickBot="1">
      <c r="B4" s="8"/>
      <c r="C4" s="8"/>
      <c r="D4" s="8"/>
      <c r="E4" s="8"/>
      <c r="F4" s="3"/>
    </row>
    <row r="5" spans="2:6" ht="56.25" customHeight="1" thickBot="1">
      <c r="B5" s="343" t="s">
        <v>12</v>
      </c>
      <c r="C5" s="325" t="s">
        <v>275</v>
      </c>
      <c r="D5" s="325" t="s">
        <v>324</v>
      </c>
      <c r="E5" s="396" t="s">
        <v>13</v>
      </c>
      <c r="F5" s="391"/>
    </row>
    <row r="6" spans="2:6" ht="39" customHeight="1">
      <c r="B6" s="326" t="s">
        <v>14</v>
      </c>
      <c r="C6" s="327">
        <f>C13+C11+C10+C9+C8+C7</f>
        <v>141794328.88</v>
      </c>
      <c r="D6" s="327">
        <f>SUM(D7:D11)+D13</f>
        <v>145889449.80999997</v>
      </c>
      <c r="E6" s="397">
        <f>E7+E8+E9+E10+E11+E13</f>
        <v>4095120.930000007</v>
      </c>
      <c r="F6" s="392"/>
    </row>
    <row r="7" spans="2:6" ht="21.75" customHeight="1">
      <c r="B7" s="328" t="s">
        <v>156</v>
      </c>
      <c r="C7" s="465">
        <v>13852292.44</v>
      </c>
      <c r="D7" s="465">
        <v>14071529.83</v>
      </c>
      <c r="E7" s="398">
        <f>D7-C7</f>
        <v>219237.3900000006</v>
      </c>
      <c r="F7" s="393"/>
    </row>
    <row r="8" spans="2:6" ht="19.5" customHeight="1">
      <c r="B8" s="328" t="s">
        <v>15</v>
      </c>
      <c r="C8" s="466">
        <v>115776873.85</v>
      </c>
      <c r="D8" s="466">
        <v>119151504.64</v>
      </c>
      <c r="E8" s="398">
        <f aca="true" t="shared" si="0" ref="E8:E13">D8-C8</f>
        <v>3374630.7900000066</v>
      </c>
      <c r="F8" s="393"/>
    </row>
    <row r="9" spans="2:6" ht="40.5" customHeight="1">
      <c r="B9" s="328" t="s">
        <v>16</v>
      </c>
      <c r="C9" s="467">
        <v>3990033.35</v>
      </c>
      <c r="D9" s="467">
        <v>4007560.85</v>
      </c>
      <c r="E9" s="398">
        <f t="shared" si="0"/>
        <v>17527.5</v>
      </c>
      <c r="F9" s="394"/>
    </row>
    <row r="10" spans="2:6" ht="24" customHeight="1">
      <c r="B10" s="328" t="s">
        <v>17</v>
      </c>
      <c r="C10" s="226">
        <v>1287010.45</v>
      </c>
      <c r="D10" s="226">
        <v>1338131.51</v>
      </c>
      <c r="E10" s="398">
        <f t="shared" si="0"/>
        <v>51121.060000000056</v>
      </c>
      <c r="F10" s="393"/>
    </row>
    <row r="11" spans="2:6" ht="22.5" customHeight="1">
      <c r="B11" s="330" t="s">
        <v>70</v>
      </c>
      <c r="C11" s="226">
        <v>4331112.35</v>
      </c>
      <c r="D11" s="226">
        <v>4298537.35</v>
      </c>
      <c r="E11" s="398">
        <f t="shared" si="0"/>
        <v>-32575</v>
      </c>
      <c r="F11" s="394"/>
    </row>
    <row r="12" spans="2:6" ht="21" customHeight="1">
      <c r="B12" s="331" t="s">
        <v>157</v>
      </c>
      <c r="C12" s="332">
        <v>2022084.64</v>
      </c>
      <c r="D12" s="332">
        <v>2022084.64</v>
      </c>
      <c r="E12" s="398">
        <f t="shared" si="0"/>
        <v>0</v>
      </c>
      <c r="F12" s="394"/>
    </row>
    <row r="13" spans="2:6" ht="24" customHeight="1" thickBot="1">
      <c r="B13" s="331" t="s">
        <v>18</v>
      </c>
      <c r="C13" s="333">
        <v>2557006.44</v>
      </c>
      <c r="D13" s="333">
        <v>3022185.63</v>
      </c>
      <c r="E13" s="538">
        <f t="shared" si="0"/>
        <v>465179.18999999994</v>
      </c>
      <c r="F13" s="393"/>
    </row>
    <row r="14" spans="2:6" ht="27.75" customHeight="1" thickBot="1">
      <c r="B14" s="334" t="s">
        <v>158</v>
      </c>
      <c r="C14" s="335">
        <v>1599452.27</v>
      </c>
      <c r="D14" s="335">
        <v>1599452.27</v>
      </c>
      <c r="E14" s="399">
        <f>D14-C14</f>
        <v>0</v>
      </c>
      <c r="F14" s="392"/>
    </row>
    <row r="15" spans="2:6" ht="29.25" customHeight="1" thickBot="1">
      <c r="B15" s="337" t="s">
        <v>19</v>
      </c>
      <c r="C15" s="338">
        <v>0</v>
      </c>
      <c r="D15" s="338">
        <v>0</v>
      </c>
      <c r="E15" s="400">
        <f>C15-D15</f>
        <v>0</v>
      </c>
      <c r="F15" s="392"/>
    </row>
    <row r="16" spans="2:6" ht="27" customHeight="1">
      <c r="B16" s="339" t="s">
        <v>20</v>
      </c>
      <c r="C16" s="340">
        <v>0</v>
      </c>
      <c r="D16" s="340">
        <v>0</v>
      </c>
      <c r="E16" s="401">
        <f>C16-D16</f>
        <v>0</v>
      </c>
      <c r="F16" s="395"/>
    </row>
    <row r="17" spans="2:6" ht="19.5" customHeight="1" thickBot="1">
      <c r="B17" s="341" t="s">
        <v>21</v>
      </c>
      <c r="C17" s="342">
        <v>0</v>
      </c>
      <c r="D17" s="342">
        <v>0</v>
      </c>
      <c r="E17" s="402">
        <f>C17-D17</f>
        <v>0</v>
      </c>
      <c r="F17" s="395"/>
    </row>
    <row r="18" spans="2:6" ht="13.5" thickBot="1">
      <c r="B18" s="343" t="s">
        <v>22</v>
      </c>
      <c r="C18" s="335">
        <f>C6+C14+C15</f>
        <v>143393781.15</v>
      </c>
      <c r="D18" s="335">
        <f>SUM(D6,D14,D15,)</f>
        <v>147488902.07999998</v>
      </c>
      <c r="E18" s="336">
        <f>E6+E14+E15</f>
        <v>4095120.930000007</v>
      </c>
      <c r="F18" s="392"/>
    </row>
    <row r="19" spans="2:6" ht="12.75">
      <c r="B19" s="28"/>
      <c r="C19" s="3"/>
      <c r="D19" s="3"/>
      <c r="E19" s="3"/>
      <c r="F19" s="7"/>
    </row>
    <row r="20" spans="2:6" ht="12.75">
      <c r="B20" s="640"/>
      <c r="C20" s="640"/>
      <c r="D20" s="640"/>
      <c r="E20" s="640"/>
      <c r="F20" s="389"/>
    </row>
    <row r="21" spans="2:6" ht="12.75">
      <c r="B21" s="640"/>
      <c r="C21" s="640"/>
      <c r="D21" s="640"/>
      <c r="E21" s="640"/>
      <c r="F21" s="640"/>
    </row>
    <row r="22" spans="2:6" ht="12.75">
      <c r="B22" s="640"/>
      <c r="C22" s="640"/>
      <c r="D22" s="640"/>
      <c r="E22" s="640"/>
      <c r="F22" s="640"/>
    </row>
    <row r="23" spans="2:6" ht="11.25" customHeight="1">
      <c r="B23" s="390"/>
      <c r="C23" s="390"/>
      <c r="D23" s="390"/>
      <c r="E23" s="390"/>
      <c r="F23" s="390"/>
    </row>
    <row r="24" spans="2:6" ht="12.75">
      <c r="B24" s="390"/>
      <c r="C24" s="390"/>
      <c r="D24" s="390"/>
      <c r="E24" s="390"/>
      <c r="F24" s="390"/>
    </row>
    <row r="40" spans="2:6" ht="12.75">
      <c r="B40" s="1"/>
      <c r="C40" s="1"/>
      <c r="D40" s="619" t="s">
        <v>159</v>
      </c>
      <c r="E40" s="619"/>
      <c r="F40" s="184"/>
    </row>
    <row r="41" spans="2:5" ht="39.75" customHeight="1">
      <c r="B41" s="642" t="s">
        <v>325</v>
      </c>
      <c r="C41" s="642"/>
      <c r="D41" s="642"/>
      <c r="E41" s="642"/>
    </row>
    <row r="42" spans="2:5" ht="23.25" customHeight="1">
      <c r="B42" s="641" t="s">
        <v>124</v>
      </c>
      <c r="C42" s="641"/>
      <c r="D42" s="641"/>
      <c r="E42" s="641"/>
    </row>
    <row r="43" spans="2:5" ht="12.75">
      <c r="B43" s="3"/>
      <c r="C43" s="3"/>
      <c r="D43" s="3"/>
      <c r="E43" s="3"/>
    </row>
    <row r="44" spans="2:5" ht="38.25">
      <c r="B44" s="187" t="s">
        <v>12</v>
      </c>
      <c r="C44" s="490" t="s">
        <v>275</v>
      </c>
      <c r="D44" s="424" t="s">
        <v>324</v>
      </c>
      <c r="E44" s="187" t="s">
        <v>13</v>
      </c>
    </row>
    <row r="45" spans="2:5" ht="29.25" customHeight="1">
      <c r="B45" s="219" t="s">
        <v>14</v>
      </c>
      <c r="C45" s="220">
        <f>SUM(C46:C51)</f>
        <v>45919.4</v>
      </c>
      <c r="D45" s="220">
        <f>SUM(D46:D51)</f>
        <v>45919.4</v>
      </c>
      <c r="E45" s="220">
        <f aca="true" t="shared" si="1" ref="E45:E51">D45-C45</f>
        <v>0</v>
      </c>
    </row>
    <row r="46" spans="2:5" ht="12.75">
      <c r="B46" s="221" t="s">
        <v>156</v>
      </c>
      <c r="C46" s="222">
        <v>2063.21</v>
      </c>
      <c r="D46" s="222">
        <v>2063.21</v>
      </c>
      <c r="E46" s="222">
        <f t="shared" si="1"/>
        <v>0</v>
      </c>
    </row>
    <row r="47" spans="2:5" ht="12.75">
      <c r="B47" s="221" t="s">
        <v>15</v>
      </c>
      <c r="C47" s="6">
        <v>28198.29</v>
      </c>
      <c r="D47" s="6">
        <v>28198.29</v>
      </c>
      <c r="E47" s="222">
        <f t="shared" si="1"/>
        <v>0</v>
      </c>
    </row>
    <row r="48" spans="2:5" ht="38.25">
      <c r="B48" s="221" t="s">
        <v>16</v>
      </c>
      <c r="C48" s="224">
        <v>15657.9</v>
      </c>
      <c r="D48" s="224">
        <v>15657.9</v>
      </c>
      <c r="E48" s="222">
        <f t="shared" si="1"/>
        <v>0</v>
      </c>
    </row>
    <row r="49" spans="2:5" ht="12.75">
      <c r="B49" s="221" t="s">
        <v>17</v>
      </c>
      <c r="C49" s="27">
        <v>0</v>
      </c>
      <c r="D49" s="27">
        <v>0</v>
      </c>
      <c r="E49" s="222">
        <f t="shared" si="1"/>
        <v>0</v>
      </c>
    </row>
    <row r="50" spans="2:5" ht="12.75">
      <c r="B50" s="221" t="s">
        <v>70</v>
      </c>
      <c r="C50" s="225">
        <v>0</v>
      </c>
      <c r="D50" s="225">
        <v>0</v>
      </c>
      <c r="E50" s="222">
        <f t="shared" si="1"/>
        <v>0</v>
      </c>
    </row>
    <row r="51" spans="2:5" ht="12.75">
      <c r="B51" s="221" t="s">
        <v>18</v>
      </c>
      <c r="C51" s="225"/>
      <c r="D51" s="225"/>
      <c r="E51" s="222">
        <f t="shared" si="1"/>
        <v>0</v>
      </c>
    </row>
    <row r="52" spans="2:5" ht="28.5" customHeight="1">
      <c r="B52" s="219" t="s">
        <v>158</v>
      </c>
      <c r="C52" s="220">
        <v>0</v>
      </c>
      <c r="D52" s="220">
        <v>0</v>
      </c>
      <c r="E52" s="220">
        <v>0</v>
      </c>
    </row>
    <row r="53" spans="2:5" ht="27.75" customHeight="1">
      <c r="B53" s="219" t="s">
        <v>19</v>
      </c>
      <c r="C53" s="220">
        <f>SUM(C54:C55)</f>
        <v>0</v>
      </c>
      <c r="D53" s="220">
        <f>SUM(D54:D55)</f>
        <v>0</v>
      </c>
      <c r="E53" s="220">
        <f>C53-D53</f>
        <v>0</v>
      </c>
    </row>
    <row r="54" spans="2:5" ht="27" customHeight="1">
      <c r="B54" s="221" t="s">
        <v>20</v>
      </c>
      <c r="C54" s="6">
        <v>0</v>
      </c>
      <c r="D54" s="6">
        <v>0</v>
      </c>
      <c r="E54" s="226">
        <v>0</v>
      </c>
    </row>
    <row r="55" spans="2:5" ht="14.25" customHeight="1">
      <c r="B55" s="221" t="s">
        <v>21</v>
      </c>
      <c r="C55" s="6">
        <v>0</v>
      </c>
      <c r="D55" s="6">
        <v>0</v>
      </c>
      <c r="E55" s="226">
        <v>0</v>
      </c>
    </row>
    <row r="56" spans="2:5" ht="15.75" customHeight="1">
      <c r="B56" s="187" t="s">
        <v>22</v>
      </c>
      <c r="C56" s="220">
        <f>SUM(C45,C52,C53,)</f>
        <v>45919.4</v>
      </c>
      <c r="D56" s="220">
        <f>SUM(D45,D52,D53,)</f>
        <v>45919.4</v>
      </c>
      <c r="E56" s="220">
        <f>SUM(E45,E52,E53,)</f>
        <v>0</v>
      </c>
    </row>
    <row r="57" spans="2:5" ht="12.75">
      <c r="B57" s="28"/>
      <c r="C57" s="3"/>
      <c r="D57" s="3"/>
      <c r="E57" s="7"/>
    </row>
    <row r="58" spans="2:5" ht="16.5" customHeight="1">
      <c r="B58" s="645" t="s">
        <v>125</v>
      </c>
      <c r="C58" s="646"/>
      <c r="D58" s="646"/>
      <c r="E58" s="646"/>
    </row>
    <row r="59" spans="2:5" ht="12.75">
      <c r="B59" s="28"/>
      <c r="C59" s="3"/>
      <c r="D59" s="29"/>
      <c r="E59" s="3"/>
    </row>
    <row r="60" spans="2:5" ht="38.25">
      <c r="B60" s="187" t="s">
        <v>12</v>
      </c>
      <c r="C60" s="424" t="s">
        <v>275</v>
      </c>
      <c r="D60" s="424" t="s">
        <v>324</v>
      </c>
      <c r="E60" s="187" t="s">
        <v>13</v>
      </c>
    </row>
    <row r="61" spans="2:5" ht="28.5" customHeight="1">
      <c r="B61" s="346" t="s">
        <v>14</v>
      </c>
      <c r="C61" s="347">
        <f>SUM(C62:C67)</f>
        <v>2071522.3900000001</v>
      </c>
      <c r="D61" s="347">
        <f>SUM(D62:D67)</f>
        <v>2071522.3900000001</v>
      </c>
      <c r="E61" s="347">
        <f>D61-C61</f>
        <v>0</v>
      </c>
    </row>
    <row r="62" spans="2:5" ht="15" customHeight="1">
      <c r="B62" s="221" t="s">
        <v>156</v>
      </c>
      <c r="C62" s="222">
        <v>363408.55</v>
      </c>
      <c r="D62" s="222">
        <v>363408.55</v>
      </c>
      <c r="E62" s="222">
        <f aca="true" t="shared" si="2" ref="E62:E67">C62-D62</f>
        <v>0</v>
      </c>
    </row>
    <row r="63" spans="2:5" ht="12.75">
      <c r="B63" s="221" t="s">
        <v>15</v>
      </c>
      <c r="C63" s="6">
        <v>1463089.81</v>
      </c>
      <c r="D63" s="6">
        <v>1463089.81</v>
      </c>
      <c r="E63" s="222">
        <f>D63-C63</f>
        <v>0</v>
      </c>
    </row>
    <row r="64" spans="2:5" ht="38.25">
      <c r="B64" s="221" t="s">
        <v>16</v>
      </c>
      <c r="C64" s="224">
        <v>142656.27</v>
      </c>
      <c r="D64" s="224">
        <v>142656.27</v>
      </c>
      <c r="E64" s="222">
        <f t="shared" si="2"/>
        <v>0</v>
      </c>
    </row>
    <row r="65" spans="2:5" ht="12.75">
      <c r="B65" s="221" t="s">
        <v>17</v>
      </c>
      <c r="C65" s="27">
        <v>0</v>
      </c>
      <c r="D65" s="27">
        <v>0</v>
      </c>
      <c r="E65" s="222">
        <f t="shared" si="2"/>
        <v>0</v>
      </c>
    </row>
    <row r="66" spans="2:5" ht="12.75">
      <c r="B66" s="221" t="s">
        <v>70</v>
      </c>
      <c r="C66" s="225">
        <v>102367.76</v>
      </c>
      <c r="D66" s="225">
        <v>102367.76</v>
      </c>
      <c r="E66" s="222">
        <f>D66-C66</f>
        <v>0</v>
      </c>
    </row>
    <row r="67" spans="2:5" ht="12.75">
      <c r="B67" s="221" t="s">
        <v>18</v>
      </c>
      <c r="C67" s="225">
        <v>0</v>
      </c>
      <c r="D67" s="225">
        <v>0</v>
      </c>
      <c r="E67" s="222">
        <f t="shared" si="2"/>
        <v>0</v>
      </c>
    </row>
    <row r="68" spans="2:5" ht="27.75" customHeight="1">
      <c r="B68" s="219" t="s">
        <v>158</v>
      </c>
      <c r="C68" s="220">
        <v>0</v>
      </c>
      <c r="D68" s="220">
        <v>0</v>
      </c>
      <c r="E68" s="220">
        <v>0</v>
      </c>
    </row>
    <row r="69" spans="2:5" ht="29.25" customHeight="1">
      <c r="B69" s="219" t="s">
        <v>19</v>
      </c>
      <c r="C69" s="220">
        <f>SUM(C70:C71)</f>
        <v>0</v>
      </c>
      <c r="D69" s="220">
        <f>SUM(D70:D71)</f>
        <v>0</v>
      </c>
      <c r="E69" s="220">
        <f>C69-D69</f>
        <v>0</v>
      </c>
    </row>
    <row r="70" spans="2:5" ht="26.25" customHeight="1">
      <c r="B70" s="221" t="s">
        <v>20</v>
      </c>
      <c r="C70" s="6">
        <v>0</v>
      </c>
      <c r="D70" s="6">
        <v>0</v>
      </c>
      <c r="E70" s="226">
        <v>0</v>
      </c>
    </row>
    <row r="71" spans="2:5" ht="14.25" customHeight="1">
      <c r="B71" s="221" t="s">
        <v>21</v>
      </c>
      <c r="C71" s="6">
        <v>0</v>
      </c>
      <c r="D71" s="6">
        <v>0</v>
      </c>
      <c r="E71" s="226">
        <v>0</v>
      </c>
    </row>
    <row r="72" spans="2:5" ht="16.5" customHeight="1">
      <c r="B72" s="187" t="s">
        <v>22</v>
      </c>
      <c r="C72" s="220">
        <f>SUM(C61,C68,C69,)</f>
        <v>2071522.3900000001</v>
      </c>
      <c r="D72" s="220">
        <f>SUM(D61,D68,D69,)</f>
        <v>2071522.3900000001</v>
      </c>
      <c r="E72" s="220">
        <f>SUM(E61,E68,E69,)</f>
        <v>0</v>
      </c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1.25" customHeight="1">
      <c r="B75" s="1"/>
      <c r="C75" s="1"/>
      <c r="D75" s="1"/>
      <c r="E75" s="1"/>
    </row>
    <row r="76" spans="2:5" ht="11.25" customHeight="1">
      <c r="B76" s="1"/>
      <c r="C76" s="1"/>
      <c r="D76" s="1"/>
      <c r="E76" s="1"/>
    </row>
    <row r="77" spans="2:6" ht="14.25" customHeight="1">
      <c r="B77" s="1"/>
      <c r="C77" s="1"/>
      <c r="D77" s="619" t="s">
        <v>160</v>
      </c>
      <c r="E77" s="619"/>
      <c r="F77" s="477"/>
    </row>
    <row r="78" spans="2:5" ht="45.75" customHeight="1">
      <c r="B78" s="642" t="s">
        <v>325</v>
      </c>
      <c r="C78" s="643"/>
      <c r="D78" s="643"/>
      <c r="E78" s="643"/>
    </row>
    <row r="79" spans="2:5" ht="18.75" customHeight="1">
      <c r="B79" s="641" t="s">
        <v>126</v>
      </c>
      <c r="C79" s="641"/>
      <c r="D79" s="641"/>
      <c r="E79" s="641"/>
    </row>
    <row r="80" spans="2:5" ht="12.75" customHeight="1">
      <c r="B80" s="3"/>
      <c r="C80" s="3"/>
      <c r="D80" s="3"/>
      <c r="E80" s="3"/>
    </row>
    <row r="81" spans="2:5" ht="42.75" customHeight="1">
      <c r="B81" s="187" t="s">
        <v>12</v>
      </c>
      <c r="C81" s="425" t="s">
        <v>275</v>
      </c>
      <c r="D81" s="424" t="s">
        <v>324</v>
      </c>
      <c r="E81" s="187" t="s">
        <v>13</v>
      </c>
    </row>
    <row r="82" spans="2:5" ht="28.5" customHeight="1">
      <c r="B82" s="219" t="s">
        <v>14</v>
      </c>
      <c r="C82" s="220">
        <f>SUM(C83:C88)</f>
        <v>9182523.22</v>
      </c>
      <c r="D82" s="220">
        <f>SUM(D83:D88)</f>
        <v>9170567.22</v>
      </c>
      <c r="E82" s="220">
        <f aca="true" t="shared" si="3" ref="E82:E88">D82-C82</f>
        <v>-11956</v>
      </c>
    </row>
    <row r="83" spans="2:5" ht="18.75" customHeight="1">
      <c r="B83" s="221" t="s">
        <v>156</v>
      </c>
      <c r="C83" s="222">
        <v>218700.41</v>
      </c>
      <c r="D83" s="222">
        <v>218700.41</v>
      </c>
      <c r="E83" s="222">
        <f t="shared" si="3"/>
        <v>0</v>
      </c>
    </row>
    <row r="84" spans="2:5" ht="18.75" customHeight="1">
      <c r="B84" s="221" t="s">
        <v>15</v>
      </c>
      <c r="C84" s="6">
        <v>8610710.09</v>
      </c>
      <c r="D84" s="6">
        <v>8610710.09</v>
      </c>
      <c r="E84" s="222">
        <f t="shared" si="3"/>
        <v>0</v>
      </c>
    </row>
    <row r="85" spans="2:5" ht="40.5" customHeight="1">
      <c r="B85" s="221" t="s">
        <v>16</v>
      </c>
      <c r="C85" s="224">
        <v>206594.88</v>
      </c>
      <c r="D85" s="224">
        <v>206594.88</v>
      </c>
      <c r="E85" s="222">
        <f t="shared" si="3"/>
        <v>0</v>
      </c>
    </row>
    <row r="86" spans="2:5" ht="18.75" customHeight="1">
      <c r="B86" s="221" t="s">
        <v>17</v>
      </c>
      <c r="C86" s="27">
        <v>0</v>
      </c>
      <c r="D86" s="27">
        <v>0</v>
      </c>
      <c r="E86" s="222">
        <f t="shared" si="3"/>
        <v>0</v>
      </c>
    </row>
    <row r="87" spans="2:5" ht="18.75" customHeight="1">
      <c r="B87" s="221" t="s">
        <v>70</v>
      </c>
      <c r="C87" s="225">
        <v>146517.84</v>
      </c>
      <c r="D87" s="225">
        <v>134561.84</v>
      </c>
      <c r="E87" s="222">
        <f t="shared" si="3"/>
        <v>-11956</v>
      </c>
    </row>
    <row r="88" spans="2:5" ht="18.75" customHeight="1">
      <c r="B88" s="221" t="s">
        <v>18</v>
      </c>
      <c r="C88" s="225">
        <v>0</v>
      </c>
      <c r="D88" s="225">
        <v>0</v>
      </c>
      <c r="E88" s="222">
        <f t="shared" si="3"/>
        <v>0</v>
      </c>
    </row>
    <row r="89" spans="2:5" ht="24" customHeight="1">
      <c r="B89" s="219" t="s">
        <v>158</v>
      </c>
      <c r="C89" s="220">
        <v>0</v>
      </c>
      <c r="D89" s="220">
        <v>0</v>
      </c>
      <c r="E89" s="220">
        <v>0</v>
      </c>
    </row>
    <row r="90" spans="2:5" ht="28.5" customHeight="1">
      <c r="B90" s="219" t="s">
        <v>19</v>
      </c>
      <c r="C90" s="220">
        <f>SUM(C91:C92)</f>
        <v>0</v>
      </c>
      <c r="D90" s="220">
        <f>SUM(D91:D92)</f>
        <v>0</v>
      </c>
      <c r="E90" s="220">
        <f>C90-D90</f>
        <v>0</v>
      </c>
    </row>
    <row r="91" spans="2:5" ht="26.25" customHeight="1">
      <c r="B91" s="221" t="s">
        <v>20</v>
      </c>
      <c r="C91" s="6">
        <v>0</v>
      </c>
      <c r="D91" s="6">
        <v>0</v>
      </c>
      <c r="E91" s="226">
        <v>0</v>
      </c>
    </row>
    <row r="92" spans="2:5" ht="18.75" customHeight="1">
      <c r="B92" s="221" t="s">
        <v>21</v>
      </c>
      <c r="C92" s="6">
        <v>0</v>
      </c>
      <c r="D92" s="6">
        <v>0</v>
      </c>
      <c r="E92" s="226">
        <v>0</v>
      </c>
    </row>
    <row r="93" spans="2:5" ht="18.75" customHeight="1">
      <c r="B93" s="187" t="s">
        <v>22</v>
      </c>
      <c r="C93" s="220">
        <f>SUM(C82,C89,C90,)</f>
        <v>9182523.22</v>
      </c>
      <c r="D93" s="220">
        <f>SUM(D82,D89,D90,)</f>
        <v>9170567.22</v>
      </c>
      <c r="E93" s="220">
        <f>SUM(E82,E89,E90,)</f>
        <v>-11956</v>
      </c>
    </row>
    <row r="94" spans="2:5" ht="12.75" customHeight="1">
      <c r="B94" s="28"/>
      <c r="C94" s="3"/>
      <c r="D94" s="3"/>
      <c r="E94" s="7"/>
    </row>
    <row r="95" spans="2:5" ht="15" customHeight="1">
      <c r="B95" s="645" t="s">
        <v>80</v>
      </c>
      <c r="C95" s="646"/>
      <c r="D95" s="646"/>
      <c r="E95" s="646"/>
    </row>
    <row r="96" spans="2:5" ht="7.5" customHeight="1">
      <c r="B96" s="28"/>
      <c r="C96" s="3"/>
      <c r="D96" s="29"/>
      <c r="E96" s="3"/>
    </row>
    <row r="97" spans="2:5" ht="45" customHeight="1">
      <c r="B97" s="187" t="s">
        <v>12</v>
      </c>
      <c r="C97" s="462" t="s">
        <v>275</v>
      </c>
      <c r="D97" s="424" t="s">
        <v>324</v>
      </c>
      <c r="E97" s="187" t="s">
        <v>13</v>
      </c>
    </row>
    <row r="98" spans="2:5" ht="28.5" customHeight="1">
      <c r="B98" s="346" t="s">
        <v>14</v>
      </c>
      <c r="C98" s="347">
        <f>SUM(C99:C104)</f>
        <v>1412215.58</v>
      </c>
      <c r="D98" s="347">
        <f>SUM(D99:D104)</f>
        <v>1412215.58</v>
      </c>
      <c r="E98" s="347">
        <f>D98-C98</f>
        <v>0</v>
      </c>
    </row>
    <row r="99" spans="2:5" ht="15.75" customHeight="1">
      <c r="B99" s="221" t="s">
        <v>156</v>
      </c>
      <c r="C99" s="222">
        <v>97020</v>
      </c>
      <c r="D99" s="222">
        <v>97020</v>
      </c>
      <c r="E99" s="222">
        <v>0</v>
      </c>
    </row>
    <row r="100" spans="2:5" ht="16.5" customHeight="1">
      <c r="B100" s="221" t="s">
        <v>15</v>
      </c>
      <c r="C100" s="6">
        <v>1222711.54</v>
      </c>
      <c r="D100" s="6">
        <v>1222711.54</v>
      </c>
      <c r="E100" s="27">
        <v>0</v>
      </c>
    </row>
    <row r="101" spans="2:5" ht="24" customHeight="1">
      <c r="B101" s="221" t="s">
        <v>16</v>
      </c>
      <c r="C101" s="224">
        <v>40255.3</v>
      </c>
      <c r="D101" s="224">
        <v>40255.3</v>
      </c>
      <c r="E101" s="225">
        <f>D101-C101</f>
        <v>0</v>
      </c>
    </row>
    <row r="102" spans="2:5" ht="16.5" customHeight="1">
      <c r="B102" s="221" t="s">
        <v>17</v>
      </c>
      <c r="C102" s="27">
        <v>0</v>
      </c>
      <c r="D102" s="27">
        <v>0</v>
      </c>
      <c r="E102" s="27">
        <v>0</v>
      </c>
    </row>
    <row r="103" spans="2:5" ht="17.25" customHeight="1">
      <c r="B103" s="221" t="s">
        <v>70</v>
      </c>
      <c r="C103" s="225">
        <v>52228.74</v>
      </c>
      <c r="D103" s="225">
        <v>52228.74</v>
      </c>
      <c r="E103" s="225">
        <f>D103-C103</f>
        <v>0</v>
      </c>
    </row>
    <row r="104" spans="2:5" ht="18.75" customHeight="1">
      <c r="B104" s="221" t="s">
        <v>18</v>
      </c>
      <c r="C104" s="225">
        <v>0</v>
      </c>
      <c r="D104" s="225">
        <v>0</v>
      </c>
      <c r="E104" s="27">
        <v>0</v>
      </c>
    </row>
    <row r="105" spans="2:5" ht="27" customHeight="1">
      <c r="B105" s="219" t="s">
        <v>158</v>
      </c>
      <c r="C105" s="220">
        <v>0</v>
      </c>
      <c r="D105" s="220">
        <v>0</v>
      </c>
      <c r="E105" s="220">
        <v>0</v>
      </c>
    </row>
    <row r="106" spans="2:5" ht="27" customHeight="1">
      <c r="B106" s="219" t="s">
        <v>19</v>
      </c>
      <c r="C106" s="220">
        <f>SUM(C107:C108)</f>
        <v>0</v>
      </c>
      <c r="D106" s="220">
        <f>SUM(D107:D108)</f>
        <v>0</v>
      </c>
      <c r="E106" s="220">
        <f>C106-D106</f>
        <v>0</v>
      </c>
    </row>
    <row r="107" spans="2:5" ht="26.25" customHeight="1">
      <c r="B107" s="221" t="s">
        <v>20</v>
      </c>
      <c r="C107" s="6">
        <v>0</v>
      </c>
      <c r="D107" s="6">
        <v>0</v>
      </c>
      <c r="E107" s="226">
        <v>0</v>
      </c>
    </row>
    <row r="108" spans="2:5" ht="18.75" customHeight="1">
      <c r="B108" s="221" t="s">
        <v>21</v>
      </c>
      <c r="C108" s="6">
        <v>0</v>
      </c>
      <c r="D108" s="6">
        <v>0</v>
      </c>
      <c r="E108" s="226">
        <v>0</v>
      </c>
    </row>
    <row r="109" spans="2:5" ht="18.75" customHeight="1">
      <c r="B109" s="187" t="s">
        <v>22</v>
      </c>
      <c r="C109" s="220">
        <f>SUM(C98,C105,C106,)</f>
        <v>1412215.58</v>
      </c>
      <c r="D109" s="220">
        <f>SUM(D98,D105,D106,)</f>
        <v>1412215.58</v>
      </c>
      <c r="E109" s="220">
        <f>SUM(E98,E105,E106,)</f>
        <v>0</v>
      </c>
    </row>
    <row r="110" ht="15" customHeight="1"/>
    <row r="111" spans="2:6" ht="15" customHeight="1">
      <c r="B111" s="1"/>
      <c r="C111" s="1"/>
      <c r="D111" s="619" t="s">
        <v>71</v>
      </c>
      <c r="E111" s="619"/>
      <c r="F111" s="477"/>
    </row>
    <row r="112" spans="2:5" ht="42.75" customHeight="1">
      <c r="B112" s="644" t="s">
        <v>326</v>
      </c>
      <c r="C112" s="644"/>
      <c r="D112" s="644"/>
      <c r="E112" s="644"/>
    </row>
    <row r="113" spans="2:5" ht="25.5" customHeight="1">
      <c r="B113" s="653" t="s">
        <v>29</v>
      </c>
      <c r="C113" s="653"/>
      <c r="D113" s="653"/>
      <c r="E113" s="653"/>
    </row>
    <row r="114" spans="2:5" ht="15">
      <c r="B114" s="3"/>
      <c r="C114" s="9"/>
      <c r="D114" s="9"/>
      <c r="E114" s="186"/>
    </row>
    <row r="115" spans="2:6" ht="42" customHeight="1">
      <c r="B115" s="187" t="s">
        <v>12</v>
      </c>
      <c r="C115" s="539" t="s">
        <v>276</v>
      </c>
      <c r="D115" s="424" t="s">
        <v>327</v>
      </c>
      <c r="E115" s="412" t="s">
        <v>13</v>
      </c>
      <c r="F115" s="391"/>
    </row>
    <row r="116" spans="2:6" ht="38.25">
      <c r="B116" s="219" t="s">
        <v>14</v>
      </c>
      <c r="C116" s="220">
        <f>SUM(C117:C122)</f>
        <v>144619.78</v>
      </c>
      <c r="D116" s="220">
        <f>SUM(D117:D122)</f>
        <v>144619.78</v>
      </c>
      <c r="E116" s="220">
        <f>SUM(E117:E122)</f>
        <v>0</v>
      </c>
      <c r="F116" s="392"/>
    </row>
    <row r="117" spans="2:6" ht="12.75">
      <c r="B117" s="221" t="s">
        <v>48</v>
      </c>
      <c r="C117" s="222">
        <v>0</v>
      </c>
      <c r="D117" s="222">
        <v>0</v>
      </c>
      <c r="E117" s="222">
        <f aca="true" t="shared" si="4" ref="E117:E122">D117-C117</f>
        <v>0</v>
      </c>
      <c r="F117" s="393"/>
    </row>
    <row r="118" spans="2:6" ht="12.75">
      <c r="B118" s="221" t="s">
        <v>15</v>
      </c>
      <c r="C118" s="6">
        <v>0</v>
      </c>
      <c r="D118" s="6">
        <v>0</v>
      </c>
      <c r="E118" s="222">
        <f t="shared" si="4"/>
        <v>0</v>
      </c>
      <c r="F118" s="393"/>
    </row>
    <row r="119" spans="2:6" ht="38.25">
      <c r="B119" s="221" t="s">
        <v>16</v>
      </c>
      <c r="C119" s="224">
        <v>111620.42</v>
      </c>
      <c r="D119" s="224">
        <v>111620.42</v>
      </c>
      <c r="E119" s="222">
        <f>D119-C119</f>
        <v>0</v>
      </c>
      <c r="F119" s="409"/>
    </row>
    <row r="120" spans="2:6" ht="12.75">
      <c r="B120" s="221" t="s">
        <v>17</v>
      </c>
      <c r="C120" s="27">
        <v>0</v>
      </c>
      <c r="D120" s="27">
        <v>0</v>
      </c>
      <c r="E120" s="222">
        <f t="shared" si="4"/>
        <v>0</v>
      </c>
      <c r="F120" s="393"/>
    </row>
    <row r="121" spans="2:6" ht="12.75">
      <c r="B121" s="221" t="s">
        <v>69</v>
      </c>
      <c r="C121" s="225">
        <v>32999.36</v>
      </c>
      <c r="D121" s="225">
        <v>32999.36</v>
      </c>
      <c r="E121" s="222">
        <f t="shared" si="4"/>
        <v>0</v>
      </c>
      <c r="F121" s="409"/>
    </row>
    <row r="122" spans="2:6" ht="12.75">
      <c r="B122" s="221" t="s">
        <v>18</v>
      </c>
      <c r="C122" s="225">
        <v>0</v>
      </c>
      <c r="D122" s="225">
        <v>0</v>
      </c>
      <c r="E122" s="222">
        <f t="shared" si="4"/>
        <v>0</v>
      </c>
      <c r="F122" s="393"/>
    </row>
    <row r="123" spans="2:6" ht="30" customHeight="1">
      <c r="B123" s="219" t="s">
        <v>68</v>
      </c>
      <c r="C123" s="220">
        <v>0</v>
      </c>
      <c r="D123" s="220">
        <v>0</v>
      </c>
      <c r="E123" s="220">
        <v>0</v>
      </c>
      <c r="F123" s="392"/>
    </row>
    <row r="124" spans="2:6" ht="25.5">
      <c r="B124" s="219" t="s">
        <v>19</v>
      </c>
      <c r="C124" s="220">
        <v>0</v>
      </c>
      <c r="D124" s="220">
        <v>0</v>
      </c>
      <c r="E124" s="220">
        <v>0</v>
      </c>
      <c r="F124" s="392"/>
    </row>
    <row r="125" spans="2:6" ht="12.75" customHeight="1">
      <c r="B125" s="221" t="s">
        <v>20</v>
      </c>
      <c r="C125" s="6">
        <v>0</v>
      </c>
      <c r="D125" s="6">
        <v>0</v>
      </c>
      <c r="E125" s="6">
        <v>0</v>
      </c>
      <c r="F125" s="395"/>
    </row>
    <row r="126" spans="2:6" ht="12.75">
      <c r="B126" s="221" t="s">
        <v>21</v>
      </c>
      <c r="C126" s="6">
        <v>0</v>
      </c>
      <c r="D126" s="6">
        <v>0</v>
      </c>
      <c r="E126" s="6">
        <v>0</v>
      </c>
      <c r="F126" s="395"/>
    </row>
    <row r="127" spans="2:6" ht="12.75">
      <c r="B127" s="187" t="s">
        <v>22</v>
      </c>
      <c r="C127" s="220">
        <f>SUM(C116,C123,C124,)</f>
        <v>144619.78</v>
      </c>
      <c r="D127" s="220">
        <f>SUM(D116,D123,D124,)</f>
        <v>144619.78</v>
      </c>
      <c r="E127" s="220">
        <f>SUM(E116,E123,E124,)</f>
        <v>0</v>
      </c>
      <c r="F127" s="392"/>
    </row>
    <row r="128" spans="2:6" ht="12.75">
      <c r="B128" s="637"/>
      <c r="C128" s="638"/>
      <c r="D128" s="638"/>
      <c r="E128" s="638"/>
      <c r="F128" s="639"/>
    </row>
    <row r="129" spans="2:5" ht="20.25" customHeight="1">
      <c r="B129" s="655" t="s">
        <v>66</v>
      </c>
      <c r="C129" s="655"/>
      <c r="D129" s="655"/>
      <c r="E129" s="655"/>
    </row>
    <row r="130" spans="2:5" ht="15">
      <c r="B130" s="3"/>
      <c r="C130" s="9"/>
      <c r="D130" s="9"/>
      <c r="E130" s="186"/>
    </row>
    <row r="131" spans="2:6" ht="45.75" customHeight="1">
      <c r="B131" s="187" t="s">
        <v>12</v>
      </c>
      <c r="C131" s="413" t="s">
        <v>276</v>
      </c>
      <c r="D131" s="413" t="s">
        <v>327</v>
      </c>
      <c r="E131" s="412" t="s">
        <v>13</v>
      </c>
      <c r="F131" s="391" t="s">
        <v>219</v>
      </c>
    </row>
    <row r="132" spans="2:6" ht="38.25">
      <c r="B132" s="219" t="s">
        <v>14</v>
      </c>
      <c r="C132" s="220">
        <f>SUM(C133:C138)</f>
        <v>1648206.86</v>
      </c>
      <c r="D132" s="414">
        <f>SUM(D133:D138)</f>
        <v>1648206.86</v>
      </c>
      <c r="E132" s="220">
        <f aca="true" t="shared" si="5" ref="E132:E139">D132-C132</f>
        <v>0</v>
      </c>
      <c r="F132" s="392"/>
    </row>
    <row r="133" spans="2:6" ht="12.75">
      <c r="B133" s="221" t="s">
        <v>48</v>
      </c>
      <c r="C133" s="415">
        <v>0</v>
      </c>
      <c r="D133" s="415">
        <v>0</v>
      </c>
      <c r="E133" s="222">
        <f t="shared" si="5"/>
        <v>0</v>
      </c>
      <c r="F133" s="393"/>
    </row>
    <row r="134" spans="2:6" ht="12.75">
      <c r="B134" s="221" t="s">
        <v>15</v>
      </c>
      <c r="C134" s="416">
        <v>1467885.97</v>
      </c>
      <c r="D134" s="416">
        <v>1467885.97</v>
      </c>
      <c r="E134" s="27">
        <f t="shared" si="5"/>
        <v>0</v>
      </c>
      <c r="F134" s="393"/>
    </row>
    <row r="135" spans="2:6" ht="38.25">
      <c r="B135" s="221" t="s">
        <v>16</v>
      </c>
      <c r="C135" s="417">
        <v>131547.06</v>
      </c>
      <c r="D135" s="417">
        <v>131547.06</v>
      </c>
      <c r="E135" s="27">
        <f t="shared" si="5"/>
        <v>0</v>
      </c>
      <c r="F135" s="393"/>
    </row>
    <row r="136" spans="2:6" ht="12.75">
      <c r="B136" s="221" t="s">
        <v>17</v>
      </c>
      <c r="C136" s="418">
        <v>0</v>
      </c>
      <c r="D136" s="418">
        <v>0</v>
      </c>
      <c r="E136" s="27">
        <f t="shared" si="5"/>
        <v>0</v>
      </c>
      <c r="F136" s="393"/>
    </row>
    <row r="137" spans="2:6" ht="12.75">
      <c r="B137" s="221" t="s">
        <v>69</v>
      </c>
      <c r="C137" s="419">
        <v>48773.83</v>
      </c>
      <c r="D137" s="419">
        <v>48773.83</v>
      </c>
      <c r="E137" s="225">
        <f t="shared" si="5"/>
        <v>0</v>
      </c>
      <c r="F137" s="409"/>
    </row>
    <row r="138" spans="2:6" ht="12.75">
      <c r="B138" s="221" t="s">
        <v>18</v>
      </c>
      <c r="C138" s="419">
        <v>0</v>
      </c>
      <c r="D138" s="419">
        <v>0</v>
      </c>
      <c r="E138" s="27">
        <f t="shared" si="5"/>
        <v>0</v>
      </c>
      <c r="F138" s="393"/>
    </row>
    <row r="139" spans="2:6" ht="26.25" customHeight="1">
      <c r="B139" s="219" t="s">
        <v>68</v>
      </c>
      <c r="C139" s="220">
        <v>0</v>
      </c>
      <c r="D139" s="414">
        <v>0</v>
      </c>
      <c r="E139" s="220">
        <f t="shared" si="5"/>
        <v>0</v>
      </c>
      <c r="F139" s="392"/>
    </row>
    <row r="140" spans="2:6" ht="25.5">
      <c r="B140" s="219" t="s">
        <v>19</v>
      </c>
      <c r="C140" s="220">
        <v>0</v>
      </c>
      <c r="D140" s="414">
        <v>0</v>
      </c>
      <c r="E140" s="220">
        <f>C140-D140</f>
        <v>0</v>
      </c>
      <c r="F140" s="392"/>
    </row>
    <row r="141" spans="2:6" ht="12.75" customHeight="1">
      <c r="B141" s="221" t="s">
        <v>20</v>
      </c>
      <c r="C141" s="6">
        <v>0</v>
      </c>
      <c r="D141" s="416">
        <v>0</v>
      </c>
      <c r="E141" s="226">
        <f>C141-D141</f>
        <v>0</v>
      </c>
      <c r="F141" s="395"/>
    </row>
    <row r="142" spans="2:6" ht="12.75">
      <c r="B142" s="221" t="s">
        <v>21</v>
      </c>
      <c r="C142" s="6">
        <v>0</v>
      </c>
      <c r="D142" s="416">
        <v>0</v>
      </c>
      <c r="E142" s="226">
        <f>C142-D142</f>
        <v>0</v>
      </c>
      <c r="F142" s="395"/>
    </row>
    <row r="143" spans="2:6" ht="12.75">
      <c r="B143" s="187" t="s">
        <v>22</v>
      </c>
      <c r="C143" s="220">
        <f>SUM(C132,C139,C140,)</f>
        <v>1648206.86</v>
      </c>
      <c r="D143" s="414">
        <f>SUM(D132,D139,D140,)</f>
        <v>1648206.86</v>
      </c>
      <c r="E143" s="408">
        <f>E132+E139+E140</f>
        <v>0</v>
      </c>
      <c r="F143" s="423"/>
    </row>
    <row r="144" spans="2:6" ht="12.75">
      <c r="B144" s="649"/>
      <c r="C144" s="650"/>
      <c r="D144" s="650"/>
      <c r="E144" s="651"/>
      <c r="F144" s="651"/>
    </row>
    <row r="145" spans="2:5" ht="12.75">
      <c r="B145" s="1"/>
      <c r="C145" s="1"/>
      <c r="D145" s="1"/>
      <c r="E145" s="184"/>
    </row>
    <row r="146" spans="2:5" ht="12.75">
      <c r="B146" s="1"/>
      <c r="C146" s="1"/>
      <c r="D146" s="1"/>
      <c r="E146" s="184"/>
    </row>
    <row r="147" spans="2:5" ht="12.75">
      <c r="B147" s="1"/>
      <c r="C147" s="1"/>
      <c r="D147" s="1"/>
      <c r="E147" s="184"/>
    </row>
    <row r="148" spans="2:5" ht="12.75">
      <c r="B148" s="1"/>
      <c r="C148" s="1"/>
      <c r="D148" s="1"/>
      <c r="E148" s="184"/>
    </row>
    <row r="149" spans="2:5" ht="12.75">
      <c r="B149" s="1"/>
      <c r="C149" s="1"/>
      <c r="D149" s="1"/>
      <c r="E149" s="184"/>
    </row>
    <row r="150" spans="2:5" ht="1.5" customHeight="1">
      <c r="B150" s="1"/>
      <c r="C150" s="1"/>
      <c r="D150" s="1"/>
      <c r="E150" s="184"/>
    </row>
    <row r="151" spans="2:6" ht="12.75">
      <c r="B151" s="1"/>
      <c r="C151" s="1"/>
      <c r="D151" s="619" t="s">
        <v>72</v>
      </c>
      <c r="E151" s="619"/>
      <c r="F151" s="477"/>
    </row>
    <row r="152" spans="2:5" ht="44.25" customHeight="1">
      <c r="B152" s="642" t="s">
        <v>326</v>
      </c>
      <c r="C152" s="642"/>
      <c r="D152" s="642"/>
      <c r="E152" s="642"/>
    </row>
    <row r="153" spans="2:5" ht="21.75" customHeight="1">
      <c r="B153" s="655" t="s">
        <v>67</v>
      </c>
      <c r="C153" s="655"/>
      <c r="D153" s="655"/>
      <c r="E153" s="655"/>
    </row>
    <row r="154" spans="2:5" ht="15">
      <c r="B154" s="3"/>
      <c r="C154" s="9"/>
      <c r="D154" s="9"/>
      <c r="E154" s="186"/>
    </row>
    <row r="155" spans="2:6" ht="38.25" customHeight="1">
      <c r="B155" s="187" t="s">
        <v>12</v>
      </c>
      <c r="C155" s="534" t="s">
        <v>276</v>
      </c>
      <c r="D155" s="424" t="s">
        <v>327</v>
      </c>
      <c r="E155" s="412" t="s">
        <v>13</v>
      </c>
      <c r="F155" s="420"/>
    </row>
    <row r="156" spans="2:6" ht="38.25">
      <c r="B156" s="219" t="s">
        <v>14</v>
      </c>
      <c r="C156" s="220">
        <f>SUM(C157:C162)</f>
        <v>18131.91</v>
      </c>
      <c r="D156" s="220">
        <f>SUM(D157:D162)</f>
        <v>18131.91</v>
      </c>
      <c r="E156" s="220">
        <f aca="true" t="shared" si="6" ref="E156:E163">D156-C156</f>
        <v>0</v>
      </c>
      <c r="F156" s="421"/>
    </row>
    <row r="157" spans="2:6" ht="12.75">
      <c r="B157" s="221" t="s">
        <v>48</v>
      </c>
      <c r="C157" s="222">
        <v>0</v>
      </c>
      <c r="D157" s="222">
        <v>0</v>
      </c>
      <c r="E157" s="222">
        <f t="shared" si="6"/>
        <v>0</v>
      </c>
      <c r="F157" s="422"/>
    </row>
    <row r="158" spans="2:6" ht="12.75">
      <c r="B158" s="221" t="s">
        <v>15</v>
      </c>
      <c r="C158" s="6">
        <v>0</v>
      </c>
      <c r="D158" s="6">
        <v>0</v>
      </c>
      <c r="E158" s="27">
        <f t="shared" si="6"/>
        <v>0</v>
      </c>
      <c r="F158" s="422"/>
    </row>
    <row r="159" spans="2:6" ht="38.25">
      <c r="B159" s="221" t="s">
        <v>16</v>
      </c>
      <c r="C159" s="223">
        <v>13677.69</v>
      </c>
      <c r="D159" s="223">
        <v>13677.69</v>
      </c>
      <c r="E159" s="225">
        <f t="shared" si="6"/>
        <v>0</v>
      </c>
      <c r="F159" s="422"/>
    </row>
    <row r="160" spans="2:6" ht="12.75">
      <c r="B160" s="221" t="s">
        <v>17</v>
      </c>
      <c r="C160" s="27">
        <v>4454.22</v>
      </c>
      <c r="D160" s="27">
        <v>4454.22</v>
      </c>
      <c r="E160" s="27">
        <f t="shared" si="6"/>
        <v>0</v>
      </c>
      <c r="F160" s="422"/>
    </row>
    <row r="161" spans="2:6" ht="12.75">
      <c r="B161" s="221" t="s">
        <v>70</v>
      </c>
      <c r="C161" s="225">
        <v>0</v>
      </c>
      <c r="D161" s="225">
        <v>0</v>
      </c>
      <c r="E161" s="225">
        <f t="shared" si="6"/>
        <v>0</v>
      </c>
      <c r="F161" s="422"/>
    </row>
    <row r="162" spans="2:6" ht="12.75">
      <c r="B162" s="221" t="s">
        <v>18</v>
      </c>
      <c r="C162" s="27">
        <v>0</v>
      </c>
      <c r="D162" s="27">
        <v>0</v>
      </c>
      <c r="E162" s="27">
        <f t="shared" si="6"/>
        <v>0</v>
      </c>
      <c r="F162" s="422"/>
    </row>
    <row r="163" spans="2:6" ht="24" customHeight="1">
      <c r="B163" s="219" t="s">
        <v>68</v>
      </c>
      <c r="C163" s="220">
        <v>0</v>
      </c>
      <c r="D163" s="220">
        <v>0</v>
      </c>
      <c r="E163" s="220">
        <f t="shared" si="6"/>
        <v>0</v>
      </c>
      <c r="F163" s="421"/>
    </row>
    <row r="164" spans="2:6" ht="25.5">
      <c r="B164" s="219" t="s">
        <v>19</v>
      </c>
      <c r="C164" s="220">
        <v>0</v>
      </c>
      <c r="D164" s="220">
        <v>0</v>
      </c>
      <c r="E164" s="220">
        <f>C164-D164</f>
        <v>0</v>
      </c>
      <c r="F164" s="421"/>
    </row>
    <row r="165" spans="2:6" ht="12.75" customHeight="1">
      <c r="B165" s="221" t="s">
        <v>20</v>
      </c>
      <c r="C165" s="6">
        <v>0</v>
      </c>
      <c r="D165" s="6">
        <v>0</v>
      </c>
      <c r="E165" s="226">
        <f>C165-D165</f>
        <v>0</v>
      </c>
      <c r="F165" s="422"/>
    </row>
    <row r="166" spans="2:6" ht="12.75">
      <c r="B166" s="221" t="s">
        <v>21</v>
      </c>
      <c r="C166" s="6">
        <v>0</v>
      </c>
      <c r="D166" s="6">
        <v>0</v>
      </c>
      <c r="E166" s="226">
        <f>C166-D166</f>
        <v>0</v>
      </c>
      <c r="F166" s="422"/>
    </row>
    <row r="167" spans="2:6" ht="12.75">
      <c r="B167" s="187" t="s">
        <v>22</v>
      </c>
      <c r="C167" s="220">
        <f>SUM(C156,C163,C164,)</f>
        <v>18131.91</v>
      </c>
      <c r="D167" s="220">
        <f>SUM(D156,D163,D164,)</f>
        <v>18131.91</v>
      </c>
      <c r="E167" s="220">
        <f>SUM(E156,E163,E164,)</f>
        <v>0</v>
      </c>
      <c r="F167" s="421"/>
    </row>
    <row r="168" spans="2:6" ht="12.75">
      <c r="B168" s="657"/>
      <c r="C168" s="657"/>
      <c r="D168" s="657"/>
      <c r="E168" s="657"/>
      <c r="F168" s="658"/>
    </row>
    <row r="169" spans="2:5" ht="23.25" customHeight="1">
      <c r="B169" s="652"/>
      <c r="C169" s="652"/>
      <c r="D169" s="652"/>
      <c r="E169" s="652"/>
    </row>
    <row r="170" spans="2:5" ht="18">
      <c r="B170" s="642"/>
      <c r="C170" s="642"/>
      <c r="D170" s="642"/>
      <c r="E170" s="642"/>
    </row>
    <row r="171" spans="2:5" ht="17.25" customHeight="1">
      <c r="B171" s="655" t="s">
        <v>73</v>
      </c>
      <c r="C171" s="655"/>
      <c r="D171" s="655"/>
      <c r="E171" s="655"/>
    </row>
    <row r="172" spans="2:5" ht="27" customHeight="1">
      <c r="B172" s="3"/>
      <c r="C172" s="9"/>
      <c r="D172" s="9"/>
      <c r="E172" s="186"/>
    </row>
    <row r="173" spans="2:5" ht="38.25">
      <c r="B173" s="187" t="s">
        <v>12</v>
      </c>
      <c r="C173" s="537" t="s">
        <v>275</v>
      </c>
      <c r="D173" s="424" t="s">
        <v>324</v>
      </c>
      <c r="E173" s="187" t="s">
        <v>13</v>
      </c>
    </row>
    <row r="174" spans="2:5" ht="38.25">
      <c r="B174" s="219" t="s">
        <v>14</v>
      </c>
      <c r="C174" s="220">
        <f>SUM(C175:C180)</f>
        <v>68058.35</v>
      </c>
      <c r="D174" s="220">
        <f>SUM(D175:D180)</f>
        <v>68058.35</v>
      </c>
      <c r="E174" s="220">
        <f aca="true" t="shared" si="7" ref="E174:E181">D174-C174</f>
        <v>0</v>
      </c>
    </row>
    <row r="175" spans="2:5" ht="12.75">
      <c r="B175" s="221" t="s">
        <v>48</v>
      </c>
      <c r="C175" s="222">
        <v>1614.77</v>
      </c>
      <c r="D175" s="222">
        <v>1614.77</v>
      </c>
      <c r="E175" s="222">
        <f t="shared" si="7"/>
        <v>0</v>
      </c>
    </row>
    <row r="176" spans="2:5" ht="12.75">
      <c r="B176" s="221" t="s">
        <v>15</v>
      </c>
      <c r="C176" s="6">
        <v>52443.58</v>
      </c>
      <c r="D176" s="6">
        <v>52443.58</v>
      </c>
      <c r="E176" s="27">
        <f t="shared" si="7"/>
        <v>0</v>
      </c>
    </row>
    <row r="177" spans="2:5" ht="38.25">
      <c r="B177" s="221" t="s">
        <v>16</v>
      </c>
      <c r="C177" s="224">
        <v>0</v>
      </c>
      <c r="D177" s="224">
        <v>0</v>
      </c>
      <c r="E177" s="27">
        <f t="shared" si="7"/>
        <v>0</v>
      </c>
    </row>
    <row r="178" spans="2:5" ht="12.75">
      <c r="B178" s="221" t="s">
        <v>17</v>
      </c>
      <c r="C178" s="27">
        <v>0</v>
      </c>
      <c r="D178" s="27">
        <v>0</v>
      </c>
      <c r="E178" s="27">
        <f t="shared" si="7"/>
        <v>0</v>
      </c>
    </row>
    <row r="179" spans="2:5" ht="27" customHeight="1">
      <c r="B179" s="221" t="s">
        <v>69</v>
      </c>
      <c r="C179" s="225">
        <v>14000</v>
      </c>
      <c r="D179" s="225">
        <v>14000</v>
      </c>
      <c r="E179" s="225">
        <f t="shared" si="7"/>
        <v>0</v>
      </c>
    </row>
    <row r="180" spans="2:5" ht="12.75">
      <c r="B180" s="221" t="s">
        <v>18</v>
      </c>
      <c r="C180" s="225">
        <v>0</v>
      </c>
      <c r="D180" s="225">
        <v>0</v>
      </c>
      <c r="E180" s="27">
        <f t="shared" si="7"/>
        <v>0</v>
      </c>
    </row>
    <row r="181" spans="2:5" ht="12.75" customHeight="1">
      <c r="B181" s="219" t="s">
        <v>68</v>
      </c>
      <c r="C181" s="220">
        <v>0</v>
      </c>
      <c r="D181" s="220">
        <v>0</v>
      </c>
      <c r="E181" s="220">
        <f t="shared" si="7"/>
        <v>0</v>
      </c>
    </row>
    <row r="182" spans="2:5" ht="25.5">
      <c r="B182" s="219" t="s">
        <v>19</v>
      </c>
      <c r="C182" s="220">
        <v>0</v>
      </c>
      <c r="D182" s="220">
        <v>0</v>
      </c>
      <c r="E182" s="220">
        <f>C182-D182</f>
        <v>0</v>
      </c>
    </row>
    <row r="183" spans="2:5" ht="14.25" customHeight="1">
      <c r="B183" s="221" t="s">
        <v>20</v>
      </c>
      <c r="C183" s="6">
        <v>0</v>
      </c>
      <c r="D183" s="6">
        <v>0</v>
      </c>
      <c r="E183" s="226">
        <f>C183-D183</f>
        <v>0</v>
      </c>
    </row>
    <row r="184" spans="2:5" ht="12.75">
      <c r="B184" s="221" t="s">
        <v>21</v>
      </c>
      <c r="C184" s="6">
        <v>0</v>
      </c>
      <c r="D184" s="6">
        <v>0</v>
      </c>
      <c r="E184" s="226">
        <f>C184-D184</f>
        <v>0</v>
      </c>
    </row>
    <row r="185" spans="2:5" ht="12.75">
      <c r="B185" s="187" t="s">
        <v>22</v>
      </c>
      <c r="C185" s="220">
        <f>SUM(C174,C181,C182,)</f>
        <v>68058.35</v>
      </c>
      <c r="D185" s="220">
        <f>SUM(D174,D181,D182,)</f>
        <v>68058.35</v>
      </c>
      <c r="E185" s="220">
        <f>SUM(E174,E181,E182,)</f>
        <v>0</v>
      </c>
    </row>
    <row r="186" spans="2:5" ht="12.75">
      <c r="B186" s="1"/>
      <c r="C186" s="1"/>
      <c r="D186" s="1"/>
      <c r="E186" s="1"/>
    </row>
    <row r="187" spans="2:5" ht="12.75">
      <c r="B187" s="1"/>
      <c r="C187" s="1"/>
      <c r="D187" s="1"/>
      <c r="E187" s="1"/>
    </row>
    <row r="188" spans="2:5" ht="12.75">
      <c r="B188" s="1"/>
      <c r="C188" s="1"/>
      <c r="D188" s="1"/>
      <c r="E188" s="1"/>
    </row>
    <row r="189" spans="2:5" ht="12.75">
      <c r="B189" s="1"/>
      <c r="C189" s="1"/>
      <c r="D189" s="1"/>
      <c r="E189" s="1"/>
    </row>
    <row r="190" spans="2:5" ht="12.75">
      <c r="B190" s="1"/>
      <c r="C190" s="1"/>
      <c r="D190" s="1"/>
      <c r="E190" s="1"/>
    </row>
    <row r="191" spans="2:5" ht="12.75">
      <c r="B191" s="1"/>
      <c r="C191" s="1"/>
      <c r="D191" s="1"/>
      <c r="E191" s="1"/>
    </row>
    <row r="192" spans="1:6" ht="23.25" customHeight="1">
      <c r="A192" s="542"/>
      <c r="B192" s="540"/>
      <c r="C192" s="540"/>
      <c r="D192" s="619" t="s">
        <v>266</v>
      </c>
      <c r="E192" s="619"/>
      <c r="F192" s="543"/>
    </row>
    <row r="193" spans="1:6" ht="46.5" customHeight="1">
      <c r="A193" s="542"/>
      <c r="B193" s="654" t="s">
        <v>326</v>
      </c>
      <c r="C193" s="654"/>
      <c r="D193" s="654"/>
      <c r="E193" s="654"/>
      <c r="F193" s="543"/>
    </row>
    <row r="194" spans="2:5" ht="21.75" customHeight="1">
      <c r="B194" s="653" t="s">
        <v>220</v>
      </c>
      <c r="C194" s="653"/>
      <c r="D194" s="653"/>
      <c r="E194" s="653"/>
    </row>
    <row r="195" spans="1:5" ht="18.75" customHeight="1">
      <c r="A195" s="544"/>
      <c r="B195" s="3"/>
      <c r="C195" s="9"/>
      <c r="D195" s="9"/>
      <c r="E195" s="186"/>
    </row>
    <row r="196" spans="2:5" ht="39.75" customHeight="1">
      <c r="B196" s="187" t="s">
        <v>12</v>
      </c>
      <c r="C196" s="545" t="s">
        <v>275</v>
      </c>
      <c r="D196" s="424" t="s">
        <v>324</v>
      </c>
      <c r="E196" s="187" t="s">
        <v>13</v>
      </c>
    </row>
    <row r="197" spans="2:5" ht="38.25" customHeight="1">
      <c r="B197" s="219" t="s">
        <v>14</v>
      </c>
      <c r="C197" s="220">
        <f>SUM(C198:C203)</f>
        <v>1512665.5000000002</v>
      </c>
      <c r="D197" s="220">
        <f>SUM(D198:D203)</f>
        <v>1743928.19</v>
      </c>
      <c r="E197" s="220">
        <f aca="true" t="shared" si="8" ref="E197:E203">D197-C197</f>
        <v>231262.6899999997</v>
      </c>
    </row>
    <row r="198" spans="2:5" ht="12.75">
      <c r="B198" s="221" t="s">
        <v>48</v>
      </c>
      <c r="C198" s="222">
        <v>0</v>
      </c>
      <c r="D198" s="222">
        <v>0</v>
      </c>
      <c r="E198" s="222">
        <f t="shared" si="8"/>
        <v>0</v>
      </c>
    </row>
    <row r="199" spans="2:5" ht="12.75">
      <c r="B199" s="221" t="s">
        <v>15</v>
      </c>
      <c r="C199" s="6">
        <v>685496.93</v>
      </c>
      <c r="D199" s="6">
        <v>777035.57</v>
      </c>
      <c r="E199" s="222">
        <f t="shared" si="8"/>
        <v>91538.6399999999</v>
      </c>
    </row>
    <row r="200" spans="2:5" ht="38.25">
      <c r="B200" s="221" t="s">
        <v>16</v>
      </c>
      <c r="C200" s="224">
        <v>805325.04</v>
      </c>
      <c r="D200" s="224">
        <v>945049.09</v>
      </c>
      <c r="E200" s="222">
        <f t="shared" si="8"/>
        <v>139724.04999999993</v>
      </c>
    </row>
    <row r="201" spans="2:5" ht="12.75">
      <c r="B201" s="221" t="s">
        <v>17</v>
      </c>
      <c r="C201" s="27">
        <v>0</v>
      </c>
      <c r="D201" s="27">
        <v>0</v>
      </c>
      <c r="E201" s="222">
        <f t="shared" si="8"/>
        <v>0</v>
      </c>
    </row>
    <row r="202" spans="2:5" ht="12.75">
      <c r="B202" s="221" t="s">
        <v>69</v>
      </c>
      <c r="C202" s="225">
        <v>21843.53</v>
      </c>
      <c r="D202" s="225">
        <v>21843.53</v>
      </c>
      <c r="E202" s="222">
        <f t="shared" si="8"/>
        <v>0</v>
      </c>
    </row>
    <row r="203" spans="2:5" ht="12.75">
      <c r="B203" s="221" t="s">
        <v>18</v>
      </c>
      <c r="C203" s="225">
        <v>0</v>
      </c>
      <c r="D203" s="225">
        <v>0</v>
      </c>
      <c r="E203" s="222">
        <f t="shared" si="8"/>
        <v>0</v>
      </c>
    </row>
    <row r="204" spans="2:5" ht="25.5">
      <c r="B204" s="219" t="s">
        <v>68</v>
      </c>
      <c r="C204" s="220">
        <v>67562.4</v>
      </c>
      <c r="D204" s="220">
        <v>71391.37</v>
      </c>
      <c r="E204" s="220">
        <f>D204-C204</f>
        <v>3828.970000000001</v>
      </c>
    </row>
    <row r="205" spans="2:5" ht="24.75" customHeight="1">
      <c r="B205" s="219" t="s">
        <v>19</v>
      </c>
      <c r="C205" s="220">
        <v>0</v>
      </c>
      <c r="D205" s="220">
        <v>0</v>
      </c>
      <c r="E205" s="220">
        <f>C205-D205</f>
        <v>0</v>
      </c>
    </row>
    <row r="206" spans="2:5" ht="25.5">
      <c r="B206" s="221" t="s">
        <v>20</v>
      </c>
      <c r="C206" s="6">
        <v>0</v>
      </c>
      <c r="D206" s="6">
        <v>0</v>
      </c>
      <c r="E206" s="226">
        <f>C206-D206</f>
        <v>0</v>
      </c>
    </row>
    <row r="207" spans="2:5" ht="12.75" customHeight="1">
      <c r="B207" s="221" t="s">
        <v>21</v>
      </c>
      <c r="C207" s="6">
        <v>0</v>
      </c>
      <c r="D207" s="6">
        <v>0</v>
      </c>
      <c r="E207" s="226">
        <f>C207-D207</f>
        <v>0</v>
      </c>
    </row>
    <row r="208" spans="2:5" ht="12.75">
      <c r="B208" s="187" t="s">
        <v>22</v>
      </c>
      <c r="C208" s="220">
        <f>SUM(C197,C204,C205,)</f>
        <v>1580227.9000000001</v>
      </c>
      <c r="D208" s="220">
        <f>SUM(D197,D204,D205,)</f>
        <v>1815319.56</v>
      </c>
      <c r="E208" s="220">
        <f>SUM(E197,E204,E205,)</f>
        <v>235091.6599999997</v>
      </c>
    </row>
    <row r="210" spans="1:6" ht="26.25" customHeight="1">
      <c r="A210" s="542"/>
      <c r="B210" s="541"/>
      <c r="C210" s="540"/>
      <c r="F210" s="542"/>
    </row>
    <row r="211" spans="2:5" ht="15" customHeight="1">
      <c r="B211" s="656" t="s">
        <v>269</v>
      </c>
      <c r="C211" s="656"/>
      <c r="D211" s="656"/>
      <c r="E211" s="656"/>
    </row>
    <row r="212" spans="2:5" ht="15" customHeight="1">
      <c r="B212" s="656"/>
      <c r="C212" s="656"/>
      <c r="D212" s="656"/>
      <c r="E212" s="656"/>
    </row>
    <row r="213" spans="2:5" ht="18" customHeight="1">
      <c r="B213" s="656"/>
      <c r="C213" s="656"/>
      <c r="D213" s="656"/>
      <c r="E213" s="656"/>
    </row>
    <row r="214" spans="2:5" ht="38.25">
      <c r="B214" s="567" t="s">
        <v>12</v>
      </c>
      <c r="C214" s="567" t="s">
        <v>275</v>
      </c>
      <c r="D214" s="567" t="s">
        <v>324</v>
      </c>
      <c r="E214" s="567" t="s">
        <v>13</v>
      </c>
    </row>
    <row r="215" spans="2:5" ht="38.25">
      <c r="B215" s="568" t="s">
        <v>14</v>
      </c>
      <c r="C215" s="569">
        <f>SUM(C216:C221)</f>
        <v>157898191.86999997</v>
      </c>
      <c r="D215" s="569">
        <f>SUM(D216:D221)</f>
        <v>162212619.48999998</v>
      </c>
      <c r="E215" s="569">
        <f aca="true" t="shared" si="9" ref="E215:E222">D215-C215</f>
        <v>4314427.620000005</v>
      </c>
    </row>
    <row r="216" spans="2:5" ht="12.75">
      <c r="B216" s="221" t="s">
        <v>230</v>
      </c>
      <c r="C216" s="329">
        <v>14535099.38</v>
      </c>
      <c r="D216" s="329">
        <v>14754336.77</v>
      </c>
      <c r="E216" s="222">
        <f t="shared" si="9"/>
        <v>219237.38999999873</v>
      </c>
    </row>
    <row r="217" spans="2:5" ht="12.75">
      <c r="B217" s="221" t="s">
        <v>15</v>
      </c>
      <c r="C217" s="329">
        <v>129307410.06</v>
      </c>
      <c r="D217" s="329">
        <v>132773579.49</v>
      </c>
      <c r="E217" s="27">
        <f t="shared" si="9"/>
        <v>3466169.4299999923</v>
      </c>
    </row>
    <row r="218" spans="2:5" ht="38.25">
      <c r="B218" s="221" t="s">
        <v>16</v>
      </c>
      <c r="C218" s="484">
        <v>5457367.91</v>
      </c>
      <c r="D218" s="484">
        <v>5614619.46</v>
      </c>
      <c r="E218" s="27">
        <f t="shared" si="9"/>
        <v>157251.5499999998</v>
      </c>
    </row>
    <row r="219" spans="2:5" ht="12.75">
      <c r="B219" s="221" t="s">
        <v>17</v>
      </c>
      <c r="C219" s="484">
        <v>1287010.45</v>
      </c>
      <c r="D219" s="484">
        <v>1338131.51</v>
      </c>
      <c r="E219" s="27">
        <f t="shared" si="9"/>
        <v>51121.060000000056</v>
      </c>
    </row>
    <row r="220" spans="2:5" ht="12.75">
      <c r="B220" s="221" t="s">
        <v>69</v>
      </c>
      <c r="C220" s="484">
        <v>4754297.63</v>
      </c>
      <c r="D220" s="484">
        <v>4709766.63</v>
      </c>
      <c r="E220" s="225">
        <f t="shared" si="9"/>
        <v>-44531</v>
      </c>
    </row>
    <row r="221" spans="2:6" ht="26.25" customHeight="1">
      <c r="B221" s="221" t="s">
        <v>18</v>
      </c>
      <c r="C221" s="484">
        <v>2557006.44</v>
      </c>
      <c r="D221" s="484">
        <v>3022185.63</v>
      </c>
      <c r="E221" s="27">
        <f t="shared" si="9"/>
        <v>465179.18999999994</v>
      </c>
      <c r="F221" s="180" t="s">
        <v>268</v>
      </c>
    </row>
    <row r="222" spans="2:5" ht="25.5">
      <c r="B222" s="568" t="s">
        <v>68</v>
      </c>
      <c r="C222" s="569">
        <v>1667014.67</v>
      </c>
      <c r="D222" s="569">
        <v>1670843.64</v>
      </c>
      <c r="E222" s="569">
        <f t="shared" si="9"/>
        <v>3828.969999999972</v>
      </c>
    </row>
    <row r="223" spans="2:5" ht="12.75" customHeight="1">
      <c r="B223" s="568" t="s">
        <v>19</v>
      </c>
      <c r="C223" s="570">
        <v>0</v>
      </c>
      <c r="D223" s="570">
        <v>0</v>
      </c>
      <c r="E223" s="570">
        <f>C223-D223</f>
        <v>0</v>
      </c>
    </row>
    <row r="224" spans="2:5" ht="25.5">
      <c r="B224" s="221" t="s">
        <v>20</v>
      </c>
      <c r="C224" s="6">
        <v>0</v>
      </c>
      <c r="D224" s="6">
        <v>0</v>
      </c>
      <c r="E224" s="226">
        <f>C224-D224</f>
        <v>0</v>
      </c>
    </row>
    <row r="225" spans="2:5" ht="12.75">
      <c r="B225" s="221" t="s">
        <v>21</v>
      </c>
      <c r="C225" s="6">
        <v>0</v>
      </c>
      <c r="D225" s="6">
        <v>0</v>
      </c>
      <c r="E225" s="226">
        <f>C225-D225</f>
        <v>0</v>
      </c>
    </row>
    <row r="226" spans="2:5" ht="12.75">
      <c r="B226" s="567" t="s">
        <v>22</v>
      </c>
      <c r="C226" s="569">
        <f>SUM(C215,C222,C223,)</f>
        <v>159565206.53999996</v>
      </c>
      <c r="D226" s="569">
        <f>SUM(D215,D222,D223,)</f>
        <v>163883463.12999997</v>
      </c>
      <c r="E226" s="569">
        <f>SUM(E215,E222,E223,)</f>
        <v>4318256.5900000045</v>
      </c>
    </row>
    <row r="227" spans="2:5" ht="12.75">
      <c r="B227" s="1"/>
      <c r="C227" s="1"/>
      <c r="D227" s="1"/>
      <c r="E227" s="1"/>
    </row>
    <row r="228" spans="2:5" ht="12.75">
      <c r="B228" s="1"/>
      <c r="C228" s="1"/>
      <c r="D228" s="1"/>
      <c r="E228" s="1"/>
    </row>
    <row r="229" spans="2:5" ht="12.75">
      <c r="B229" s="1"/>
      <c r="C229" s="1"/>
      <c r="D229" s="1"/>
      <c r="E229" s="1"/>
    </row>
    <row r="230" spans="2:5" ht="12.75">
      <c r="B230" s="1"/>
      <c r="C230" s="1"/>
      <c r="D230" s="1"/>
      <c r="E230" s="1"/>
    </row>
    <row r="231" spans="2:5" ht="7.5" customHeight="1">
      <c r="B231" s="1"/>
      <c r="C231" s="1"/>
      <c r="D231" s="1"/>
      <c r="E231" s="1"/>
    </row>
    <row r="232" spans="2:5" ht="8.25" customHeight="1">
      <c r="B232" s="1"/>
      <c r="C232" s="1"/>
      <c r="D232" s="1"/>
      <c r="E232" s="1"/>
    </row>
    <row r="233" spans="2:6" ht="12.75">
      <c r="B233" s="1"/>
      <c r="C233" s="1"/>
      <c r="D233" s="619"/>
      <c r="E233" s="619"/>
      <c r="F233" s="477"/>
    </row>
    <row r="238" ht="40.5" customHeight="1"/>
    <row r="250" ht="11.25" customHeight="1"/>
    <row r="251" spans="2:5" ht="78.75" customHeight="1">
      <c r="B251" s="344"/>
      <c r="C251" s="345"/>
      <c r="D251" s="345"/>
      <c r="E251" s="345"/>
    </row>
    <row r="252" spans="2:6" ht="28.5" customHeight="1">
      <c r="B252" s="647"/>
      <c r="C252" s="647"/>
      <c r="D252" s="647"/>
      <c r="E252" s="647"/>
      <c r="F252" s="647"/>
    </row>
    <row r="254" spans="2:6" ht="27.75" customHeight="1">
      <c r="B254" s="647"/>
      <c r="C254" s="648"/>
      <c r="D254" s="648"/>
      <c r="E254" s="648"/>
      <c r="F254" s="648"/>
    </row>
    <row r="255" spans="2:6" ht="12.75">
      <c r="B255" s="647"/>
      <c r="C255" s="648"/>
      <c r="D255" s="648"/>
      <c r="E255" s="648"/>
      <c r="F255" s="648"/>
    </row>
    <row r="256" spans="2:6" ht="12.75">
      <c r="B256" s="648"/>
      <c r="C256" s="648"/>
      <c r="D256" s="648"/>
      <c r="E256" s="648"/>
      <c r="F256" s="648"/>
    </row>
  </sheetData>
  <sheetProtection/>
  <mergeCells count="35">
    <mergeCell ref="B170:E170"/>
    <mergeCell ref="B171:E171"/>
    <mergeCell ref="B129:E129"/>
    <mergeCell ref="B211:E213"/>
    <mergeCell ref="D233:E233"/>
    <mergeCell ref="B152:E152"/>
    <mergeCell ref="B168:F168"/>
    <mergeCell ref="B194:E194"/>
    <mergeCell ref="D192:E192"/>
    <mergeCell ref="B255:F256"/>
    <mergeCell ref="B95:E95"/>
    <mergeCell ref="B144:F144"/>
    <mergeCell ref="B112:E112"/>
    <mergeCell ref="B169:E169"/>
    <mergeCell ref="B252:F252"/>
    <mergeCell ref="B113:E113"/>
    <mergeCell ref="B254:F254"/>
    <mergeCell ref="B193:E193"/>
    <mergeCell ref="B153:E153"/>
    <mergeCell ref="B79:E79"/>
    <mergeCell ref="B41:E41"/>
    <mergeCell ref="B2:E2"/>
    <mergeCell ref="B3:E3"/>
    <mergeCell ref="B22:F22"/>
    <mergeCell ref="B58:E58"/>
    <mergeCell ref="D1:E1"/>
    <mergeCell ref="D77:E77"/>
    <mergeCell ref="D111:E111"/>
    <mergeCell ref="D151:E151"/>
    <mergeCell ref="B128:F128"/>
    <mergeCell ref="B20:E20"/>
    <mergeCell ref="B21:F21"/>
    <mergeCell ref="D40:E40"/>
    <mergeCell ref="B42:E42"/>
    <mergeCell ref="B78:E78"/>
  </mergeCells>
  <printOptions/>
  <pageMargins left="0.7" right="0.7" top="0.75" bottom="0.75" header="0.3" footer="0.3"/>
  <pageSetup horizontalDpi="600" verticalDpi="600" orientation="portrait" paperSize="9" scale="95" r:id="rId1"/>
  <rowBreaks count="6" manualBreakCount="6">
    <brk id="38" max="255" man="1"/>
    <brk id="75" max="5" man="1"/>
    <brk id="109" max="255" man="1"/>
    <brk id="148" max="5" man="1"/>
    <brk id="191" max="255" man="1"/>
    <brk id="23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21" sqref="A1:F21"/>
    </sheetView>
  </sheetViews>
  <sheetFormatPr defaultColWidth="9.140625" defaultRowHeight="12.75"/>
  <cols>
    <col min="1" max="1" width="3.140625" style="1" customWidth="1"/>
    <col min="2" max="2" width="29.28125" style="1" customWidth="1"/>
    <col min="3" max="3" width="12.7109375" style="1" customWidth="1"/>
    <col min="4" max="4" width="19.7109375" style="1" customWidth="1"/>
    <col min="5" max="5" width="17.421875" style="1" customWidth="1"/>
    <col min="6" max="16384" width="9.140625" style="1" customWidth="1"/>
  </cols>
  <sheetData>
    <row r="1" spans="1:5" ht="63" customHeight="1">
      <c r="A1" s="604"/>
      <c r="B1" s="659"/>
      <c r="C1" s="659"/>
      <c r="D1" s="659"/>
      <c r="E1" s="659"/>
    </row>
    <row r="2" spans="1:5" ht="42" customHeight="1">
      <c r="A2" s="602"/>
      <c r="B2" s="603"/>
      <c r="C2" s="603"/>
      <c r="D2" s="603"/>
      <c r="E2" s="603"/>
    </row>
    <row r="3" spans="1:5" ht="13.5" thickBot="1">
      <c r="A3" s="8"/>
      <c r="B3" s="8"/>
      <c r="C3" s="8"/>
      <c r="D3" s="8"/>
      <c r="E3" s="8"/>
    </row>
    <row r="4" spans="1:6" ht="56.25" customHeight="1" thickBot="1">
      <c r="A4" s="118"/>
      <c r="B4" s="110"/>
      <c r="C4" s="110"/>
      <c r="D4" s="110"/>
      <c r="E4" s="119"/>
      <c r="F4" s="11"/>
    </row>
    <row r="5" spans="1:5" ht="18" customHeight="1">
      <c r="A5" s="61"/>
      <c r="B5" s="62"/>
      <c r="C5" s="63"/>
      <c r="D5" s="36"/>
      <c r="E5" s="37"/>
    </row>
    <row r="6" spans="1:5" ht="21" customHeight="1">
      <c r="A6" s="64"/>
      <c r="B6" s="65"/>
      <c r="C6" s="66"/>
      <c r="D6" s="4"/>
      <c r="E6" s="5"/>
    </row>
    <row r="7" spans="1:5" ht="18.75" customHeight="1">
      <c r="A7" s="64"/>
      <c r="B7" s="65"/>
      <c r="C7" s="66"/>
      <c r="D7" s="4"/>
      <c r="E7" s="5"/>
    </row>
    <row r="8" spans="1:5" ht="17.25" customHeight="1">
      <c r="A8" s="64"/>
      <c r="B8" s="65"/>
      <c r="C8" s="66"/>
      <c r="D8" s="4"/>
      <c r="E8" s="5"/>
    </row>
    <row r="9" spans="1:5" ht="23.25" customHeight="1">
      <c r="A9" s="64"/>
      <c r="B9" s="65"/>
      <c r="C9" s="66"/>
      <c r="D9" s="4"/>
      <c r="E9" s="5"/>
    </row>
    <row r="10" spans="1:5" ht="20.25" customHeight="1">
      <c r="A10" s="64"/>
      <c r="B10" s="65"/>
      <c r="C10" s="66"/>
      <c r="D10" s="4"/>
      <c r="E10" s="5"/>
    </row>
    <row r="11" spans="1:5" ht="18" customHeight="1">
      <c r="A11" s="64"/>
      <c r="B11" s="65"/>
      <c r="C11" s="66"/>
      <c r="D11" s="4"/>
      <c r="E11" s="5"/>
    </row>
    <row r="12" spans="1:5" ht="21" customHeight="1">
      <c r="A12" s="64"/>
      <c r="B12" s="65"/>
      <c r="C12" s="66"/>
      <c r="D12" s="4"/>
      <c r="E12" s="5"/>
    </row>
    <row r="13" spans="1:5" ht="19.5" customHeight="1">
      <c r="A13" s="64"/>
      <c r="B13" s="65"/>
      <c r="C13" s="66"/>
      <c r="D13" s="4"/>
      <c r="E13" s="5"/>
    </row>
    <row r="14" spans="1:5" ht="22.5" customHeight="1">
      <c r="A14" s="64"/>
      <c r="B14" s="65"/>
      <c r="C14" s="66"/>
      <c r="D14" s="4"/>
      <c r="E14" s="5"/>
    </row>
    <row r="15" spans="1:5" ht="23.25" customHeight="1">
      <c r="A15" s="64"/>
      <c r="B15" s="65"/>
      <c r="C15" s="66"/>
      <c r="D15" s="4"/>
      <c r="E15" s="5"/>
    </row>
    <row r="16" spans="1:5" ht="21" customHeight="1">
      <c r="A16" s="64"/>
      <c r="B16" s="65"/>
      <c r="C16" s="66"/>
      <c r="D16" s="4"/>
      <c r="E16" s="5"/>
    </row>
    <row r="17" spans="1:5" ht="21.75" customHeight="1">
      <c r="A17" s="64"/>
      <c r="B17" s="65"/>
      <c r="C17" s="66"/>
      <c r="D17" s="4"/>
      <c r="E17" s="5"/>
    </row>
    <row r="18" spans="1:5" ht="20.25" customHeight="1" thickBot="1">
      <c r="A18" s="67"/>
      <c r="B18" s="68"/>
      <c r="C18" s="69"/>
      <c r="D18" s="70"/>
      <c r="E18" s="71"/>
    </row>
    <row r="19" spans="1:5" ht="34.5" customHeight="1" thickBot="1">
      <c r="A19" s="120"/>
      <c r="B19" s="121"/>
      <c r="C19" s="122"/>
      <c r="D19" s="123"/>
      <c r="E19" s="124"/>
    </row>
    <row r="20" spans="1:5" ht="12.75">
      <c r="A20" s="3"/>
      <c r="B20" s="3"/>
      <c r="C20" s="29"/>
      <c r="D20" s="29"/>
      <c r="E20" s="29"/>
    </row>
    <row r="21" ht="12.75">
      <c r="A21" s="179"/>
    </row>
    <row r="26" spans="1:5" ht="14.25">
      <c r="A26" s="38"/>
      <c r="B26" s="38"/>
      <c r="C26" s="38"/>
      <c r="D26" s="38"/>
      <c r="E26" s="38"/>
    </row>
    <row r="27" spans="1:5" ht="14.25">
      <c r="A27" s="38"/>
      <c r="B27" s="38"/>
      <c r="C27" s="38"/>
      <c r="D27" s="38"/>
      <c r="E27" s="38"/>
    </row>
    <row r="28" spans="1:5" ht="14.25">
      <c r="A28" s="38"/>
      <c r="B28" s="38"/>
      <c r="C28" s="38"/>
      <c r="D28" s="38"/>
      <c r="E28" s="38"/>
    </row>
    <row r="29" spans="1:5" ht="14.25">
      <c r="A29" s="38"/>
      <c r="B29" s="38"/>
      <c r="C29" s="38"/>
      <c r="D29" s="38"/>
      <c r="E29" s="38"/>
    </row>
    <row r="30" spans="1:5" ht="14.25">
      <c r="A30" s="38"/>
      <c r="B30" s="38"/>
      <c r="C30" s="38"/>
      <c r="D30" s="38"/>
      <c r="E30" s="38"/>
    </row>
    <row r="31" spans="1:5" ht="14.25">
      <c r="A31" s="38"/>
      <c r="B31" s="38"/>
      <c r="C31" s="38"/>
      <c r="D31" s="38"/>
      <c r="E31" s="38"/>
    </row>
    <row r="32" spans="1:5" ht="14.25">
      <c r="A32" s="38"/>
      <c r="B32" s="38"/>
      <c r="C32" s="38"/>
      <c r="D32" s="38"/>
      <c r="E32" s="38"/>
    </row>
    <row r="33" spans="1:5" ht="14.25">
      <c r="A33" s="38"/>
      <c r="B33" s="38"/>
      <c r="C33" s="38"/>
      <c r="D33" s="38"/>
      <c r="E33" s="38"/>
    </row>
    <row r="35" ht="12.75">
      <c r="A35" s="1" t="s">
        <v>39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 Fn</dc:creator>
  <cp:keywords/>
  <dc:description/>
  <cp:lastModifiedBy>Małgorzata Kleszcz</cp:lastModifiedBy>
  <cp:lastPrinted>2024-03-20T11:36:43Z</cp:lastPrinted>
  <dcterms:created xsi:type="dcterms:W3CDTF">2007-11-06T10:26:25Z</dcterms:created>
  <dcterms:modified xsi:type="dcterms:W3CDTF">2024-03-20T11:42:37Z</dcterms:modified>
  <cp:category/>
  <cp:version/>
  <cp:contentType/>
  <cp:contentStatus/>
</cp:coreProperties>
</file>